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sotis.baez\Desktop\oai\NOMINA MARZO 2022\"/>
    </mc:Choice>
  </mc:AlternateContent>
  <xr:revisionPtr revIDLastSave="0" documentId="13_ncr:1_{00D6867E-39BC-4E1D-9132-9C618F3A2C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6" l="1"/>
  <c r="N16" i="6"/>
  <c r="N17" i="6"/>
  <c r="N18" i="6"/>
  <c r="N19" i="6"/>
  <c r="N20" i="6"/>
  <c r="N21" i="6"/>
  <c r="N22" i="6"/>
  <c r="N14" i="6"/>
  <c r="P15" i="6"/>
  <c r="P16" i="6"/>
  <c r="P17" i="6"/>
  <c r="P18" i="6"/>
  <c r="P19" i="6"/>
  <c r="P20" i="6"/>
  <c r="P21" i="6"/>
  <c r="P22" i="6"/>
  <c r="P14" i="6"/>
  <c r="M15" i="6"/>
  <c r="T15" i="6" s="1"/>
  <c r="M16" i="6"/>
  <c r="T16" i="6" s="1"/>
  <c r="M17" i="6"/>
  <c r="T17" i="6" s="1"/>
  <c r="M18" i="6"/>
  <c r="M19" i="6"/>
  <c r="T19" i="6" s="1"/>
  <c r="M20" i="6"/>
  <c r="T20" i="6" s="1"/>
  <c r="M21" i="6"/>
  <c r="T21" i="6" s="1"/>
  <c r="M22" i="6"/>
  <c r="M14" i="6"/>
  <c r="T14" i="6" s="1"/>
  <c r="T22" i="6" l="1"/>
  <c r="T18" i="6"/>
  <c r="O22" i="6"/>
  <c r="O15" i="6"/>
  <c r="O16" i="6"/>
  <c r="O17" i="6"/>
  <c r="O18" i="6"/>
  <c r="O19" i="6"/>
  <c r="O20" i="6"/>
  <c r="O21" i="6"/>
  <c r="O14" i="6"/>
  <c r="L15" i="6"/>
  <c r="L16" i="6"/>
  <c r="L17" i="6"/>
  <c r="L18" i="6"/>
  <c r="L19" i="6"/>
  <c r="L20" i="6"/>
  <c r="L21" i="6"/>
  <c r="L22" i="6"/>
  <c r="L14" i="6"/>
  <c r="S14" i="6" l="1"/>
  <c r="U14" i="6" s="1"/>
  <c r="R14" i="6"/>
  <c r="R15" i="6"/>
  <c r="S15" i="6"/>
  <c r="U15" i="6" s="1"/>
  <c r="S18" i="6"/>
  <c r="U18" i="6" s="1"/>
  <c r="R18" i="6"/>
  <c r="S21" i="6"/>
  <c r="U21" i="6" s="1"/>
  <c r="R21" i="6"/>
  <c r="S17" i="6"/>
  <c r="U17" i="6" s="1"/>
  <c r="R17" i="6"/>
  <c r="S19" i="6"/>
  <c r="U19" i="6" s="1"/>
  <c r="R19" i="6"/>
  <c r="S22" i="6"/>
  <c r="U22" i="6" s="1"/>
  <c r="R22" i="6"/>
  <c r="S20" i="6"/>
  <c r="U20" i="6" s="1"/>
  <c r="R20" i="6"/>
  <c r="S16" i="6"/>
  <c r="U16" i="6" s="1"/>
  <c r="R16" i="6"/>
</calcChain>
</file>

<file path=xl/sharedStrings.xml><?xml version="1.0" encoding="utf-8"?>
<sst xmlns="http://schemas.openxmlformats.org/spreadsheetml/2006/main" count="84" uniqueCount="65">
  <si>
    <t>No.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</si>
  <si>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</si>
  <si>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</si>
  <si>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</si>
  <si>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</si>
  <si>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</si>
  <si>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</si>
  <si>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</si>
  <si>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</si>
  <si>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</si>
  <si>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MEDICO GENERAL</t>
  </si>
  <si>
    <t>SOPORTE ADMINISTRATIVO</t>
  </si>
  <si>
    <t>AUXILIAR DE ALMACEN Y SUMINISTRO</t>
  </si>
  <si>
    <t>COORDINACION PROVINCIAL DE SANCHEZ RAMIREZ</t>
  </si>
  <si>
    <t>SUPERVISOR DE ENTREGA</t>
  </si>
  <si>
    <t>ARCHIVISTA</t>
  </si>
  <si>
    <t>DEPARTAMENTO DE COMUNICACIONES</t>
  </si>
  <si>
    <t>BETANIA BELLO RODRIGUEZ</t>
  </si>
  <si>
    <t xml:space="preserve">COORDINADORA PROVINCIAL </t>
  </si>
  <si>
    <t>CONZEL ESTEVEZ MARIANO</t>
  </si>
  <si>
    <t>RENATO ARTURO SERAVALLE SCHIFFINO</t>
  </si>
  <si>
    <t>MARIA ANTONIETA GONZALEZ</t>
  </si>
  <si>
    <t>ANA MERCEDES DE LA CRUZ MARTE</t>
  </si>
  <si>
    <t>JENNY ALTAGRACIA ALVARADO PEREZ DE LEROUX</t>
  </si>
  <si>
    <t>COORDINACION PROVINCIAL DE SAMANA</t>
  </si>
  <si>
    <t>COORDINACION PROVINCIAL DE COTUI</t>
  </si>
  <si>
    <t>DIVISION DE ALMACEN DE SUMINISTRO</t>
  </si>
  <si>
    <t>YOSMELY PERALTA RODRIGUEZ</t>
  </si>
  <si>
    <t>JULIO ALBERTO MARTINEZ REMIGIO</t>
  </si>
  <si>
    <t>TECNICO EN COMUNICACIONES</t>
  </si>
  <si>
    <t>F</t>
  </si>
  <si>
    <t>M</t>
  </si>
  <si>
    <t>ISR  (Ley 11-92)   (1*)</t>
  </si>
  <si>
    <t>Seguro Sávica</t>
  </si>
  <si>
    <t>Seguridad Social (LEY 87-01)</t>
  </si>
  <si>
    <t>Total Retenciones y Aportes</t>
  </si>
  <si>
    <t>Seguro de Pensión (9.97%)</t>
  </si>
  <si>
    <t>Riesgos Laborales (1.1%) (2*)</t>
  </si>
  <si>
    <t>Seguro de Salud (10.13%)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</si>
  <si>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</si>
  <si>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</si>
  <si>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</si>
  <si>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</si>
  <si>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</si>
  <si>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</si>
  <si>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</si>
  <si>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</si>
  <si>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</si>
  <si>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Tipo Empleado</t>
  </si>
  <si>
    <t>Funcion</t>
  </si>
  <si>
    <t>Departamento</t>
  </si>
  <si>
    <t>Nombres</t>
  </si>
  <si>
    <t>DEPARTAMENTO ADMINISTRATIVO Y FINANCIERO</t>
  </si>
  <si>
    <t>CENTRO DE SALUD COMUNITARIO</t>
  </si>
  <si>
    <t>Género</t>
  </si>
  <si>
    <t>Encargada de Recursos Humanos</t>
  </si>
  <si>
    <t>Juamedys Guzmán Carrasco</t>
  </si>
  <si>
    <t>Desde</t>
  </si>
  <si>
    <t>Hasta</t>
  </si>
  <si>
    <t xml:space="preserve">ALBERTO JOEL ANTONIO AMPARO </t>
  </si>
  <si>
    <t>CONTRATADO TEMPORAL</t>
  </si>
  <si>
    <t>Nómina servidores Contratados Temporal Plan Asistencia Social de la Presidencia</t>
  </si>
  <si>
    <t>Correspondiente al mes de Marzo 2022</t>
  </si>
  <si>
    <t xml:space="preserve">Sueldo Neto </t>
  </si>
  <si>
    <t>Fecha Vigencia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</si>
</sst>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0"/>
      <color indexed="8"/>
      <name val="Arial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3"/>
      <name val="Arial"/>
      <family val="2"/>
    </font>
    <font>
      <b/>
      <sz val="13"/>
      <color rgb="FFFF000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8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4" fillId="0" borderId="0"/>
    <xf numFmtId="0" fontId="11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3" fillId="0" borderId="0"/>
    <xf numFmtId="0" fontId="14" fillId="0" borderId="0"/>
    <xf numFmtId="43" fontId="3" fillId="0" borderId="0" applyFont="0" applyFill="0" applyBorder="0" applyAlignment="0" applyProtection="0"/>
    <xf numFmtId="0" fontId="15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44">
    <xf numFmtId="0" fontId="0" fillId="0" borderId="0" xfId="0"/>
    <xf numFmtId="0" fontId="12" fillId="2" borderId="1" xfId="16" applyFont="1" applyFill="1" applyBorder="1" applyAlignment="1">
      <alignment horizontal="center" vertical="center"/>
    </xf>
    <xf numFmtId="0" fontId="3" fillId="0" borderId="0" xfId="0" applyFont="1"/>
    <xf numFmtId="0" fontId="5" fillId="2" borderId="1" xfId="16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6" fillId="3" borderId="2" xfId="3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14" fontId="25" fillId="0" borderId="1" xfId="0" applyNumberFormat="1" applyFont="1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16" applyFont="1" applyFill="1" applyBorder="1" applyAlignment="1">
      <alignment horizontal="center" vertical="center"/>
    </xf>
    <xf numFmtId="0" fontId="10" fillId="2" borderId="1" xfId="16" applyFont="1" applyFill="1" applyBorder="1" applyAlignment="1">
      <alignment vertical="center"/>
    </xf>
    <xf numFmtId="43" fontId="24" fillId="0" borderId="1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10" fillId="2" borderId="1" xfId="16" applyFont="1" applyFill="1" applyBorder="1" applyAlignment="1">
      <alignment vertical="center" wrapText="1"/>
    </xf>
    <xf numFmtId="0" fontId="24" fillId="2" borderId="0" xfId="0" applyFont="1" applyFill="1" applyAlignment="1">
      <alignment vertical="center"/>
    </xf>
    <xf numFmtId="0" fontId="6" fillId="3" borderId="7" xfId="3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5" xfId="3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27" fillId="0" borderId="0" xfId="0" applyFont="1"/>
    <xf numFmtId="0" fontId="20" fillId="0" borderId="0" xfId="0" applyFont="1" applyAlignment="1">
      <alignment horizontal="left"/>
    </xf>
    <xf numFmtId="0" fontId="12" fillId="2" borderId="1" xfId="16" applyFont="1" applyFill="1" applyBorder="1" applyAlignment="1">
      <alignment horizontal="left" vertical="center"/>
    </xf>
    <xf numFmtId="0" fontId="10" fillId="2" borderId="1" xfId="16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</cellXfs>
  <cellStyles count="34">
    <cellStyle name="Comma 2" xfId="22" xr:uid="{00000000-0005-0000-0000-000000000000}"/>
    <cellStyle name="Millares 2" xfId="9" xr:uid="{00000000-0005-0000-0000-000002000000}"/>
    <cellStyle name="Millares 3" xfId="1" xr:uid="{00000000-0005-0000-0000-000003000000}"/>
    <cellStyle name="Millares 3 2" xfId="23" xr:uid="{00000000-0005-0000-0000-000004000000}"/>
    <cellStyle name="Millares 4" xfId="13" xr:uid="{00000000-0005-0000-0000-000005000000}"/>
    <cellStyle name="Millares 5" xfId="11" xr:uid="{00000000-0005-0000-0000-000006000000}"/>
    <cellStyle name="Millares 5 2" xfId="24" xr:uid="{00000000-0005-0000-0000-000007000000}"/>
    <cellStyle name="Millares 6" xfId="18" xr:uid="{00000000-0005-0000-0000-000008000000}"/>
    <cellStyle name="Normal" xfId="0" builtinId="0"/>
    <cellStyle name="Normal 10" xfId="10" xr:uid="{00000000-0005-0000-0000-00000A000000}"/>
    <cellStyle name="Normal 10 2" xfId="33" xr:uid="{00000000-0005-0000-0000-00000B000000}"/>
    <cellStyle name="Normal 11" xfId="15" xr:uid="{00000000-0005-0000-0000-00000C000000}"/>
    <cellStyle name="Normal 12" xfId="14" xr:uid="{00000000-0005-0000-0000-00000D000000}"/>
    <cellStyle name="Normal 13" xfId="16" xr:uid="{00000000-0005-0000-0000-00000E000000}"/>
    <cellStyle name="Normal 13 2" xfId="25" xr:uid="{00000000-0005-0000-0000-00000F000000}"/>
    <cellStyle name="Normal 14" xfId="17" xr:uid="{00000000-0005-0000-0000-000010000000}"/>
    <cellStyle name="Normal 14 2" xfId="26" xr:uid="{00000000-0005-0000-0000-000011000000}"/>
    <cellStyle name="Normal 15" xfId="19" xr:uid="{00000000-0005-0000-0000-000012000000}"/>
    <cellStyle name="Normal 15 2" xfId="27" xr:uid="{00000000-0005-0000-0000-000013000000}"/>
    <cellStyle name="Normal 16" xfId="21" xr:uid="{00000000-0005-0000-0000-000014000000}"/>
    <cellStyle name="Normal 2" xfId="2" xr:uid="{00000000-0005-0000-0000-000015000000}"/>
    <cellStyle name="Normal 2 2" xfId="20" xr:uid="{00000000-0005-0000-0000-000016000000}"/>
    <cellStyle name="Normal 3" xfId="3" xr:uid="{00000000-0005-0000-0000-000017000000}"/>
    <cellStyle name="Normal 3 2" xfId="28" xr:uid="{00000000-0005-0000-0000-000018000000}"/>
    <cellStyle name="Normal 4" xfId="4" xr:uid="{00000000-0005-0000-0000-000019000000}"/>
    <cellStyle name="Normal 4 2" xfId="29" xr:uid="{00000000-0005-0000-0000-00001A000000}"/>
    <cellStyle name="Normal 5" xfId="5" xr:uid="{00000000-0005-0000-0000-00001B000000}"/>
    <cellStyle name="Normal 6" xfId="6" xr:uid="{00000000-0005-0000-0000-00001C000000}"/>
    <cellStyle name="Normal 6 2" xfId="30" xr:uid="{00000000-0005-0000-0000-00001D000000}"/>
    <cellStyle name="Normal 7" xfId="7" xr:uid="{00000000-0005-0000-0000-00001E000000}"/>
    <cellStyle name="Normal 8" xfId="8" xr:uid="{00000000-0005-0000-0000-00001F000000}"/>
    <cellStyle name="Normal 8 2" xfId="31" xr:uid="{00000000-0005-0000-0000-000020000000}"/>
    <cellStyle name="Normal 9" xfId="12" xr:uid="{00000000-0005-0000-0000-000021000000}"/>
    <cellStyle name="Normal 9 2" xfId="32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790575</xdr:colOff>
          <xdr:row>0</xdr:row>
          <xdr:rowOff>180975</xdr:rowOff>
        </xdr:from>
        <xdr:to>
          <xdr:col>15</xdr:col>
          <xdr:colOff>742950</xdr:colOff>
          <xdr:row>4</xdr:row>
          <xdr:rowOff>200025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619125</xdr:colOff>
      <xdr:row>4</xdr:row>
      <xdr:rowOff>53341</xdr:rowOff>
    </xdr:from>
    <xdr:to>
      <xdr:col>14</xdr:col>
      <xdr:colOff>381000</xdr:colOff>
      <xdr:row>8</xdr:row>
      <xdr:rowOff>133350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853441"/>
          <a:ext cx="2381250" cy="965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13578-B2B1-4231-8399-E35DA1907223}">
  <dimension ref="A1:Z31"/>
  <sheetViews>
    <sheetView tabSelected="1" topLeftCell="F3" zoomScale="80" zoomScaleNormal="80" workbookViewId="0">
      <selection activeCell="Q12" sqref="Q12:Q13"/>
    </sheetView>
  </sheetViews>
  <sheetFormatPr baseColWidth="10" defaultRowHeight="12.75" x14ac:dyDescent="0.2"/>
  <cols>
    <col min="1" max="1" width="4" bestFit="1" customWidth="1"/>
    <col min="2" max="2" width="28.7109375" customWidth="1"/>
    <col min="3" max="3" width="28.140625" customWidth="1"/>
    <col min="4" max="4" width="25.85546875" customWidth="1"/>
    <col min="5" max="5" width="8.85546875" customWidth="1"/>
    <col min="6" max="6" width="23.140625" customWidth="1"/>
    <col min="7" max="8" width="14.7109375" customWidth="1"/>
    <col min="9" max="9" width="12.85546875" bestFit="1" customWidth="1"/>
    <col min="10" max="10" width="14.85546875" customWidth="1"/>
    <col min="12" max="12" width="13.5703125" customWidth="1"/>
    <col min="14" max="14" width="14.28515625" customWidth="1"/>
    <col min="15" max="15" width="14" customWidth="1"/>
    <col min="17" max="17" width="14.85546875" customWidth="1"/>
    <col min="19" max="19" width="14.85546875" customWidth="1"/>
    <col min="21" max="21" width="12.28515625" customWidth="1"/>
  </cols>
  <sheetData>
    <row r="1" spans="1:26" ht="15" x14ac:dyDescent="0.2">
      <c r="A1" s="2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5"/>
      <c r="U1" s="5"/>
      <c r="V1" s="5"/>
      <c r="W1" s="5"/>
      <c r="X1" s="5"/>
    </row>
    <row r="2" spans="1:26" ht="18" x14ac:dyDescent="0.2">
      <c r="A2" s="2"/>
      <c r="C2" s="4"/>
      <c r="D2" s="5"/>
      <c r="E2" s="5"/>
      <c r="F2" s="5"/>
      <c r="G2" s="5"/>
      <c r="H2" s="5"/>
      <c r="I2" s="5"/>
      <c r="J2" s="5"/>
      <c r="K2" s="5"/>
      <c r="L2" s="7"/>
      <c r="M2" s="7"/>
      <c r="N2" s="8"/>
      <c r="O2" s="5"/>
      <c r="P2" s="5"/>
      <c r="Q2" s="5"/>
      <c r="R2" s="5"/>
      <c r="S2" s="6"/>
      <c r="T2" s="5"/>
      <c r="U2" s="5"/>
      <c r="V2" s="5"/>
      <c r="W2" s="5"/>
      <c r="X2" s="5"/>
    </row>
    <row r="3" spans="1:26" ht="15" x14ac:dyDescent="0.2">
      <c r="A3" s="2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5"/>
      <c r="U3" s="5"/>
      <c r="V3" s="5"/>
      <c r="W3" s="5"/>
      <c r="X3" s="5"/>
    </row>
    <row r="4" spans="1:26" ht="15" x14ac:dyDescent="0.2">
      <c r="A4" s="2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</row>
    <row r="5" spans="1:26" ht="18.75" x14ac:dyDescent="0.2">
      <c r="A5" s="2"/>
      <c r="C5" s="4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6" ht="20.25" x14ac:dyDescent="0.2">
      <c r="A6" s="2"/>
      <c r="C6" s="4"/>
      <c r="D6" s="11"/>
      <c r="E6" s="7"/>
      <c r="F6" s="7"/>
      <c r="G6" s="7"/>
      <c r="H6" s="26" t="s">
        <v>61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8" x14ac:dyDescent="0.2">
      <c r="A7" s="2"/>
      <c r="C7" s="4"/>
      <c r="D7" s="7"/>
      <c r="E7" s="9"/>
      <c r="F7" s="9"/>
      <c r="G7" s="9"/>
      <c r="H7" s="26" t="s">
        <v>62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x14ac:dyDescent="0.2">
      <c r="A8" s="2"/>
      <c r="C8" s="4"/>
    </row>
    <row r="9" spans="1:26" x14ac:dyDescent="0.2">
      <c r="A9" s="2"/>
      <c r="C9" s="4"/>
    </row>
    <row r="10" spans="1:26" ht="13.5" thickBot="1" x14ac:dyDescent="0.25">
      <c r="A10" s="2"/>
      <c r="C10" s="4"/>
    </row>
    <row r="11" spans="1:26" ht="34.5" customHeight="1" x14ac:dyDescent="0.2">
      <c r="A11" s="34" t="s">
        <v>0</v>
      </c>
      <c r="B11" s="34" t="s">
        <v>51</v>
      </c>
      <c r="C11" s="34" t="s">
        <v>50</v>
      </c>
      <c r="D11" s="34" t="s">
        <v>49</v>
      </c>
      <c r="E11" s="34" t="s">
        <v>54</v>
      </c>
      <c r="F11" s="34" t="s">
        <v>48</v>
      </c>
      <c r="G11" s="29" t="s">
        <v>64</v>
      </c>
      <c r="H11" s="30"/>
      <c r="I11" s="34" t="s">
        <v>47</v>
      </c>
      <c r="J11" s="28" t="s">
        <v>32</v>
      </c>
      <c r="K11" s="28" t="s">
        <v>33</v>
      </c>
      <c r="L11" s="35" t="s">
        <v>34</v>
      </c>
      <c r="M11" s="35"/>
      <c r="N11" s="35"/>
      <c r="O11" s="35"/>
      <c r="P11" s="35"/>
      <c r="Q11" s="35"/>
      <c r="R11" s="35"/>
      <c r="S11" s="28" t="s">
        <v>35</v>
      </c>
      <c r="T11" s="28"/>
      <c r="U11" s="34" t="s">
        <v>63</v>
      </c>
    </row>
    <row r="12" spans="1:26" ht="17.25" thickBot="1" x14ac:dyDescent="0.25">
      <c r="A12" s="34"/>
      <c r="B12" s="34"/>
      <c r="C12" s="34"/>
      <c r="D12" s="34"/>
      <c r="E12" s="34"/>
      <c r="F12" s="34"/>
      <c r="G12" s="31"/>
      <c r="H12" s="32"/>
      <c r="I12" s="34"/>
      <c r="J12" s="28"/>
      <c r="K12" s="28"/>
      <c r="L12" s="28" t="s">
        <v>36</v>
      </c>
      <c r="M12" s="28"/>
      <c r="N12" s="28" t="s">
        <v>37</v>
      </c>
      <c r="O12" s="28" t="s">
        <v>38</v>
      </c>
      <c r="P12" s="28"/>
      <c r="Q12" s="27" t="s">
        <v>39</v>
      </c>
      <c r="R12" s="28" t="s">
        <v>40</v>
      </c>
      <c r="S12" s="28" t="s">
        <v>41</v>
      </c>
      <c r="T12" s="28" t="s">
        <v>42</v>
      </c>
      <c r="U12" s="34"/>
    </row>
    <row r="13" spans="1:26" ht="33.75" thickBot="1" x14ac:dyDescent="0.25">
      <c r="A13" s="34"/>
      <c r="B13" s="34"/>
      <c r="C13" s="34"/>
      <c r="D13" s="34"/>
      <c r="E13" s="34"/>
      <c r="F13" s="34"/>
      <c r="G13" s="25" t="s">
        <v>57</v>
      </c>
      <c r="H13" s="14" t="s">
        <v>58</v>
      </c>
      <c r="I13" s="34"/>
      <c r="J13" s="28"/>
      <c r="K13" s="28"/>
      <c r="L13" s="10" t="s">
        <v>43</v>
      </c>
      <c r="M13" s="10" t="s">
        <v>44</v>
      </c>
      <c r="N13" s="28"/>
      <c r="O13" s="10" t="s">
        <v>45</v>
      </c>
      <c r="P13" s="10" t="s">
        <v>46</v>
      </c>
      <c r="Q13" s="27"/>
      <c r="R13" s="28"/>
      <c r="S13" s="28"/>
      <c r="T13" s="28"/>
      <c r="U13" s="34"/>
    </row>
    <row r="14" spans="1:26" s="13" customFormat="1" ht="30" customHeight="1" x14ac:dyDescent="0.2">
      <c r="A14" s="3" t="s">
        <v>1</v>
      </c>
      <c r="B14" s="15" t="s">
        <v>28</v>
      </c>
      <c r="C14" s="39" t="s">
        <v>16</v>
      </c>
      <c r="D14" s="41" t="s">
        <v>29</v>
      </c>
      <c r="E14" s="1" t="s">
        <v>31</v>
      </c>
      <c r="F14" s="1" t="s">
        <v>60</v>
      </c>
      <c r="G14" s="16">
        <v>44440</v>
      </c>
      <c r="H14" s="16">
        <v>44650</v>
      </c>
      <c r="I14" s="17">
        <v>25000</v>
      </c>
      <c r="J14" s="17"/>
      <c r="K14" s="17">
        <v>25</v>
      </c>
      <c r="L14" s="17">
        <f>+I14*2.87%</f>
        <v>717.5</v>
      </c>
      <c r="M14" s="17">
        <f>I14*7.1%</f>
        <v>1774.9999999999998</v>
      </c>
      <c r="N14" s="17">
        <f>I14*1.1%</f>
        <v>275</v>
      </c>
      <c r="O14" s="17">
        <f>I14*3.4%</f>
        <v>850.00000000000011</v>
      </c>
      <c r="P14" s="17">
        <f>I14*7.09%</f>
        <v>1772.5000000000002</v>
      </c>
      <c r="Q14" s="17">
        <v>0</v>
      </c>
      <c r="R14" s="17">
        <f>+L14+M14+N14+O14+P14+Q14</f>
        <v>5390</v>
      </c>
      <c r="S14" s="17">
        <f>+J14+K14+L14+O14+Q14</f>
        <v>1592.5</v>
      </c>
      <c r="T14" s="17">
        <f>+M14+N14+P14</f>
        <v>3822.5</v>
      </c>
      <c r="U14" s="17">
        <f>+I14-S14</f>
        <v>23407.5</v>
      </c>
    </row>
    <row r="15" spans="1:26" s="22" customFormat="1" ht="30" customHeight="1" x14ac:dyDescent="0.2">
      <c r="A15" s="19" t="s">
        <v>2</v>
      </c>
      <c r="B15" s="20" t="s">
        <v>27</v>
      </c>
      <c r="C15" s="40" t="s">
        <v>52</v>
      </c>
      <c r="D15" s="42" t="s">
        <v>11</v>
      </c>
      <c r="E15" s="19" t="s">
        <v>30</v>
      </c>
      <c r="F15" s="1" t="s">
        <v>60</v>
      </c>
      <c r="G15" s="16">
        <v>44440</v>
      </c>
      <c r="H15" s="16">
        <v>44650</v>
      </c>
      <c r="I15" s="21">
        <v>35000</v>
      </c>
      <c r="J15" s="21"/>
      <c r="K15" s="21">
        <v>25</v>
      </c>
      <c r="L15" s="21">
        <f t="shared" ref="L15:L22" si="0">+I15*2.87%</f>
        <v>1004.5</v>
      </c>
      <c r="M15" s="21">
        <f t="shared" ref="M15:M22" si="1">I15*7.1%</f>
        <v>2485</v>
      </c>
      <c r="N15" s="21">
        <f t="shared" ref="N15:N22" si="2">I15*1.1%</f>
        <v>385.00000000000006</v>
      </c>
      <c r="O15" s="21">
        <f t="shared" ref="O15:O22" si="3">I15*3.4%</f>
        <v>1190</v>
      </c>
      <c r="P15" s="21">
        <f t="shared" ref="P15:P22" si="4">I15*7.09%</f>
        <v>2481.5</v>
      </c>
      <c r="Q15" s="21">
        <v>0</v>
      </c>
      <c r="R15" s="21">
        <f t="shared" ref="R15:R22" si="5">+L15+M15+N15+O15+P15+Q15</f>
        <v>7546</v>
      </c>
      <c r="S15" s="21">
        <f t="shared" ref="S15:S22" si="6">+J15+K15+L15+O15+Q15</f>
        <v>2219.5</v>
      </c>
      <c r="T15" s="21">
        <f t="shared" ref="T15:T22" si="7">+M15+N15+P15</f>
        <v>5351.5</v>
      </c>
      <c r="U15" s="21">
        <f t="shared" ref="U15:U22" si="8">+I15-S15</f>
        <v>32780.5</v>
      </c>
    </row>
    <row r="16" spans="1:26" s="22" customFormat="1" ht="30" customHeight="1" x14ac:dyDescent="0.2">
      <c r="A16" s="19" t="s">
        <v>3</v>
      </c>
      <c r="B16" s="15" t="s">
        <v>21</v>
      </c>
      <c r="C16" s="40" t="s">
        <v>26</v>
      </c>
      <c r="D16" s="43" t="s">
        <v>12</v>
      </c>
      <c r="E16" s="19" t="s">
        <v>30</v>
      </c>
      <c r="F16" s="1" t="s">
        <v>60</v>
      </c>
      <c r="G16" s="16">
        <v>44105</v>
      </c>
      <c r="H16" s="16">
        <v>44650</v>
      </c>
      <c r="I16" s="21">
        <v>25000</v>
      </c>
      <c r="J16" s="21"/>
      <c r="K16" s="21">
        <v>25</v>
      </c>
      <c r="L16" s="21">
        <f t="shared" si="0"/>
        <v>717.5</v>
      </c>
      <c r="M16" s="21">
        <f t="shared" si="1"/>
        <v>1774.9999999999998</v>
      </c>
      <c r="N16" s="21">
        <f t="shared" si="2"/>
        <v>275</v>
      </c>
      <c r="O16" s="21">
        <f t="shared" si="3"/>
        <v>850.00000000000011</v>
      </c>
      <c r="P16" s="21">
        <f t="shared" si="4"/>
        <v>1772.5000000000002</v>
      </c>
      <c r="Q16" s="21">
        <v>0</v>
      </c>
      <c r="R16" s="21">
        <f t="shared" si="5"/>
        <v>5390</v>
      </c>
      <c r="S16" s="21">
        <f t="shared" si="6"/>
        <v>1592.5</v>
      </c>
      <c r="T16" s="21">
        <f t="shared" si="7"/>
        <v>3822.5</v>
      </c>
      <c r="U16" s="21">
        <f t="shared" si="8"/>
        <v>23407.5</v>
      </c>
    </row>
    <row r="17" spans="1:21" s="22" customFormat="1" ht="30" customHeight="1" x14ac:dyDescent="0.2">
      <c r="A17" s="19" t="s">
        <v>4</v>
      </c>
      <c r="B17" s="18" t="s">
        <v>22</v>
      </c>
      <c r="C17" s="40" t="s">
        <v>53</v>
      </c>
      <c r="D17" s="43" t="s">
        <v>10</v>
      </c>
      <c r="E17" s="19" t="s">
        <v>30</v>
      </c>
      <c r="F17" s="1" t="s">
        <v>60</v>
      </c>
      <c r="G17" s="16">
        <v>44105</v>
      </c>
      <c r="H17" s="16">
        <v>44650</v>
      </c>
      <c r="I17" s="21">
        <v>34155</v>
      </c>
      <c r="J17" s="21"/>
      <c r="K17" s="21">
        <v>25</v>
      </c>
      <c r="L17" s="21">
        <f t="shared" si="0"/>
        <v>980.24850000000004</v>
      </c>
      <c r="M17" s="21">
        <f t="shared" si="1"/>
        <v>2425.0049999999997</v>
      </c>
      <c r="N17" s="21">
        <f t="shared" si="2"/>
        <v>375.70500000000004</v>
      </c>
      <c r="O17" s="21">
        <f t="shared" si="3"/>
        <v>1161.27</v>
      </c>
      <c r="P17" s="21">
        <f t="shared" si="4"/>
        <v>2421.5895</v>
      </c>
      <c r="Q17" s="21">
        <v>0</v>
      </c>
      <c r="R17" s="21">
        <f t="shared" si="5"/>
        <v>7363.8179999999993</v>
      </c>
      <c r="S17" s="21">
        <f t="shared" si="6"/>
        <v>2166.5185000000001</v>
      </c>
      <c r="T17" s="21">
        <f t="shared" si="7"/>
        <v>5222.2994999999992</v>
      </c>
      <c r="U17" s="21">
        <f t="shared" si="8"/>
        <v>31988.481500000002</v>
      </c>
    </row>
    <row r="18" spans="1:21" s="22" customFormat="1" ht="30" customHeight="1" x14ac:dyDescent="0.2">
      <c r="A18" s="19" t="s">
        <v>5</v>
      </c>
      <c r="B18" s="18" t="s">
        <v>20</v>
      </c>
      <c r="C18" s="40" t="s">
        <v>53</v>
      </c>
      <c r="D18" s="43" t="s">
        <v>15</v>
      </c>
      <c r="E18" s="19" t="s">
        <v>31</v>
      </c>
      <c r="F18" s="1" t="s">
        <v>60</v>
      </c>
      <c r="G18" s="16">
        <v>44136</v>
      </c>
      <c r="H18" s="16">
        <v>44742</v>
      </c>
      <c r="I18" s="21">
        <v>25000</v>
      </c>
      <c r="J18" s="21"/>
      <c r="K18" s="21">
        <v>25</v>
      </c>
      <c r="L18" s="21">
        <f t="shared" si="0"/>
        <v>717.5</v>
      </c>
      <c r="M18" s="21">
        <f t="shared" si="1"/>
        <v>1774.9999999999998</v>
      </c>
      <c r="N18" s="21">
        <f t="shared" si="2"/>
        <v>275</v>
      </c>
      <c r="O18" s="21">
        <f t="shared" si="3"/>
        <v>850.00000000000011</v>
      </c>
      <c r="P18" s="21">
        <f t="shared" si="4"/>
        <v>1772.5000000000002</v>
      </c>
      <c r="Q18" s="21">
        <v>0</v>
      </c>
      <c r="R18" s="21">
        <f t="shared" si="5"/>
        <v>5390</v>
      </c>
      <c r="S18" s="21">
        <f t="shared" si="6"/>
        <v>1592.5</v>
      </c>
      <c r="T18" s="21">
        <f t="shared" si="7"/>
        <v>3822.5</v>
      </c>
      <c r="U18" s="21">
        <f t="shared" si="8"/>
        <v>23407.5</v>
      </c>
    </row>
    <row r="19" spans="1:21" s="24" customFormat="1" ht="30" customHeight="1" x14ac:dyDescent="0.2">
      <c r="A19" s="19" t="s">
        <v>6</v>
      </c>
      <c r="B19" s="23" t="s">
        <v>23</v>
      </c>
      <c r="C19" s="40" t="s">
        <v>53</v>
      </c>
      <c r="D19" s="43" t="s">
        <v>10</v>
      </c>
      <c r="E19" s="19" t="s">
        <v>30</v>
      </c>
      <c r="F19" s="1" t="s">
        <v>60</v>
      </c>
      <c r="G19" s="16">
        <v>44197</v>
      </c>
      <c r="H19" s="16">
        <v>44742</v>
      </c>
      <c r="I19" s="21">
        <v>37125</v>
      </c>
      <c r="J19" s="21">
        <v>16.84</v>
      </c>
      <c r="K19" s="21">
        <v>25</v>
      </c>
      <c r="L19" s="21">
        <f t="shared" si="0"/>
        <v>1065.4875</v>
      </c>
      <c r="M19" s="21">
        <f t="shared" si="1"/>
        <v>2635.8749999999995</v>
      </c>
      <c r="N19" s="21">
        <f t="shared" si="2"/>
        <v>408.37500000000006</v>
      </c>
      <c r="O19" s="21">
        <f t="shared" si="3"/>
        <v>1262.25</v>
      </c>
      <c r="P19" s="21">
        <f t="shared" si="4"/>
        <v>2632.1625000000004</v>
      </c>
      <c r="Q19" s="21">
        <v>0</v>
      </c>
      <c r="R19" s="21">
        <f t="shared" si="5"/>
        <v>8004.15</v>
      </c>
      <c r="S19" s="21">
        <f t="shared" si="6"/>
        <v>2369.5774999999999</v>
      </c>
      <c r="T19" s="21">
        <f t="shared" si="7"/>
        <v>5676.4125000000004</v>
      </c>
      <c r="U19" s="21">
        <f t="shared" si="8"/>
        <v>34755.422500000001</v>
      </c>
    </row>
    <row r="20" spans="1:21" s="24" customFormat="1" ht="30" customHeight="1" x14ac:dyDescent="0.2">
      <c r="A20" s="19" t="s">
        <v>7</v>
      </c>
      <c r="B20" s="15" t="s">
        <v>17</v>
      </c>
      <c r="C20" s="40" t="s">
        <v>24</v>
      </c>
      <c r="D20" s="43" t="s">
        <v>18</v>
      </c>
      <c r="E20" s="19" t="s">
        <v>30</v>
      </c>
      <c r="F20" s="1" t="s">
        <v>60</v>
      </c>
      <c r="G20" s="16">
        <v>44105</v>
      </c>
      <c r="H20" s="16">
        <v>44650</v>
      </c>
      <c r="I20" s="21">
        <v>42500</v>
      </c>
      <c r="J20" s="21">
        <v>772.54</v>
      </c>
      <c r="K20" s="21">
        <v>25</v>
      </c>
      <c r="L20" s="21">
        <f t="shared" si="0"/>
        <v>1219.75</v>
      </c>
      <c r="M20" s="21">
        <f t="shared" si="1"/>
        <v>3017.4999999999995</v>
      </c>
      <c r="N20" s="21">
        <f t="shared" si="2"/>
        <v>467.50000000000006</v>
      </c>
      <c r="O20" s="21">
        <f t="shared" si="3"/>
        <v>1445</v>
      </c>
      <c r="P20" s="21">
        <f t="shared" si="4"/>
        <v>3013.25</v>
      </c>
      <c r="Q20" s="21">
        <v>0</v>
      </c>
      <c r="R20" s="21">
        <f t="shared" si="5"/>
        <v>9163</v>
      </c>
      <c r="S20" s="21">
        <f t="shared" si="6"/>
        <v>3462.29</v>
      </c>
      <c r="T20" s="21">
        <f t="shared" si="7"/>
        <v>6498.25</v>
      </c>
      <c r="U20" s="21">
        <f t="shared" si="8"/>
        <v>39037.71</v>
      </c>
    </row>
    <row r="21" spans="1:21" s="24" customFormat="1" ht="30" customHeight="1" x14ac:dyDescent="0.2">
      <c r="A21" s="19" t="s">
        <v>8</v>
      </c>
      <c r="B21" s="15" t="s">
        <v>19</v>
      </c>
      <c r="C21" s="40" t="s">
        <v>13</v>
      </c>
      <c r="D21" s="43" t="s">
        <v>14</v>
      </c>
      <c r="E21" s="19" t="s">
        <v>31</v>
      </c>
      <c r="F21" s="1" t="s">
        <v>60</v>
      </c>
      <c r="G21" s="16">
        <v>44075</v>
      </c>
      <c r="H21" s="16">
        <v>44650</v>
      </c>
      <c r="I21" s="21">
        <v>35000</v>
      </c>
      <c r="J21" s="21"/>
      <c r="K21" s="21">
        <v>25</v>
      </c>
      <c r="L21" s="21">
        <f t="shared" si="0"/>
        <v>1004.5</v>
      </c>
      <c r="M21" s="21">
        <f t="shared" si="1"/>
        <v>2485</v>
      </c>
      <c r="N21" s="21">
        <f t="shared" si="2"/>
        <v>385.00000000000006</v>
      </c>
      <c r="O21" s="21">
        <f t="shared" si="3"/>
        <v>1190</v>
      </c>
      <c r="P21" s="21">
        <f t="shared" si="4"/>
        <v>2481.5</v>
      </c>
      <c r="Q21" s="21">
        <v>0</v>
      </c>
      <c r="R21" s="21">
        <f t="shared" si="5"/>
        <v>7546</v>
      </c>
      <c r="S21" s="21">
        <f t="shared" si="6"/>
        <v>2219.5</v>
      </c>
      <c r="T21" s="21">
        <f t="shared" si="7"/>
        <v>5351.5</v>
      </c>
      <c r="U21" s="21">
        <f t="shared" si="8"/>
        <v>32780.5</v>
      </c>
    </row>
    <row r="22" spans="1:21" s="24" customFormat="1" ht="30" customHeight="1" x14ac:dyDescent="0.2">
      <c r="A22" s="19" t="s">
        <v>9</v>
      </c>
      <c r="B22" s="15" t="s">
        <v>59</v>
      </c>
      <c r="C22" s="40" t="s">
        <v>25</v>
      </c>
      <c r="D22" s="43" t="s">
        <v>14</v>
      </c>
      <c r="E22" s="19" t="s">
        <v>31</v>
      </c>
      <c r="F22" s="1" t="s">
        <v>60</v>
      </c>
      <c r="G22" s="16">
        <v>44075</v>
      </c>
      <c r="H22" s="16">
        <v>44742</v>
      </c>
      <c r="I22" s="21">
        <v>37183.03</v>
      </c>
      <c r="J22" s="21">
        <v>25</v>
      </c>
      <c r="K22" s="21">
        <v>25</v>
      </c>
      <c r="L22" s="21">
        <f t="shared" si="0"/>
        <v>1067.152961</v>
      </c>
      <c r="M22" s="21">
        <f t="shared" si="1"/>
        <v>2639.9951299999998</v>
      </c>
      <c r="N22" s="21">
        <f t="shared" si="2"/>
        <v>409.01333000000005</v>
      </c>
      <c r="O22" s="21">
        <f t="shared" si="3"/>
        <v>1264.2230200000001</v>
      </c>
      <c r="P22" s="21">
        <f t="shared" si="4"/>
        <v>2636.2768270000001</v>
      </c>
      <c r="Q22" s="21">
        <v>0</v>
      </c>
      <c r="R22" s="21">
        <f t="shared" si="5"/>
        <v>8016.6612679999998</v>
      </c>
      <c r="S22" s="21">
        <f t="shared" si="6"/>
        <v>2381.3759810000001</v>
      </c>
      <c r="T22" s="21">
        <f t="shared" si="7"/>
        <v>5685.2852870000006</v>
      </c>
      <c r="U22" s="21">
        <f t="shared" si="8"/>
        <v>34801.654019000001</v>
      </c>
    </row>
    <row r="28" spans="1:21" x14ac:dyDescent="0.2">
      <c r="C28" s="12"/>
    </row>
    <row r="29" spans="1:21" ht="18" x14ac:dyDescent="0.25">
      <c r="C29" s="36"/>
      <c r="D29" s="36"/>
    </row>
    <row r="30" spans="1:21" ht="23.25" x14ac:dyDescent="0.35">
      <c r="C30" s="37" t="s">
        <v>56</v>
      </c>
      <c r="D30" s="38"/>
    </row>
    <row r="31" spans="1:21" ht="23.25" x14ac:dyDescent="0.35">
      <c r="C31" s="37" t="s">
        <v>55</v>
      </c>
      <c r="D31" s="38"/>
    </row>
  </sheetData>
  <mergeCells count="24">
    <mergeCell ref="C29:D29"/>
    <mergeCell ref="D5:X5"/>
    <mergeCell ref="A11:A13"/>
    <mergeCell ref="B11:B13"/>
    <mergeCell ref="C11:C13"/>
    <mergeCell ref="D11:D13"/>
    <mergeCell ref="E11:E13"/>
    <mergeCell ref="F11:F13"/>
    <mergeCell ref="I11:I13"/>
    <mergeCell ref="J11:J13"/>
    <mergeCell ref="K11:K13"/>
    <mergeCell ref="L11:R11"/>
    <mergeCell ref="S11:T11"/>
    <mergeCell ref="U11:U13"/>
    <mergeCell ref="L12:M12"/>
    <mergeCell ref="N12:N13"/>
    <mergeCell ref="O12:P12"/>
    <mergeCell ref="H6:Z6"/>
    <mergeCell ref="H7:Z7"/>
    <mergeCell ref="Q12:Q13"/>
    <mergeCell ref="R12:R13"/>
    <mergeCell ref="S12:S13"/>
    <mergeCell ref="T12:T13"/>
    <mergeCell ref="G11:H12"/>
  </mergeCells>
  <phoneticPr fontId="23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5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6146" r:id="rId4">
          <objectPr defaultSize="0" autoPict="0" r:id="rId5">
            <anchor moveWithCells="1" sizeWithCells="1">
              <from>
                <xdr:col>14</xdr:col>
                <xdr:colOff>790575</xdr:colOff>
                <xdr:row>0</xdr:row>
                <xdr:rowOff>180975</xdr:rowOff>
              </from>
              <to>
                <xdr:col>15</xdr:col>
                <xdr:colOff>742950</xdr:colOff>
                <xdr:row>4</xdr:row>
                <xdr:rowOff>200025</xdr:rowOff>
              </to>
            </anchor>
          </objectPr>
        </oleObject>
      </mc:Choice>
      <mc:Fallback>
        <oleObject progId="Word.Picture.8" shapeId="614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112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2022-05-06T15:23:45Z</cp:lastPrinted>
  <dcterms:created xsi:type="dcterms:W3CDTF">2009-02-25T14:01:26Z</dcterms:created>
  <dcterms:modified xsi:type="dcterms:W3CDTF">2022-05-06T15:24:04Z</dcterms:modified>
</cp:coreProperties>
</file>