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sotis.baez\Desktop\NOMINAS 2022\NOMINA ENERO 2022\"/>
    </mc:Choice>
  </mc:AlternateContent>
  <xr:revisionPtr revIDLastSave="0" documentId="13_ncr:1_{0128989B-F3CC-4E6C-BFE2-B6AA850C8B2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12" sheetId="2" r:id="rId1"/>
  </sheets>
  <definedNames>
    <definedName name="_xlnm.Print_Area" localSheetId="0">'112'!$A$1:$U$30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3" i="2" l="1"/>
  <c r="K23" i="2"/>
  <c r="L23" i="2"/>
  <c r="M23" i="2"/>
  <c r="N23" i="2"/>
  <c r="O23" i="2"/>
  <c r="P22" i="2"/>
  <c r="K22" i="2"/>
  <c r="R22" i="2" s="1"/>
  <c r="L22" i="2"/>
  <c r="M22" i="2"/>
  <c r="N22" i="2"/>
  <c r="O22" i="2"/>
  <c r="R23" i="2" l="1"/>
  <c r="Q23" i="2"/>
  <c r="T22" i="2"/>
  <c r="Q22" i="2"/>
  <c r="S22" i="2" s="1"/>
  <c r="K12" i="2"/>
  <c r="L12" i="2"/>
  <c r="M12" i="2"/>
  <c r="N12" i="2"/>
  <c r="O12" i="2"/>
  <c r="P12" i="2"/>
  <c r="K13" i="2"/>
  <c r="L13" i="2"/>
  <c r="M13" i="2"/>
  <c r="N13" i="2"/>
  <c r="O13" i="2"/>
  <c r="P13" i="2"/>
  <c r="K14" i="2"/>
  <c r="L14" i="2"/>
  <c r="M14" i="2"/>
  <c r="N14" i="2"/>
  <c r="O14" i="2"/>
  <c r="P14" i="2"/>
  <c r="K15" i="2"/>
  <c r="L15" i="2"/>
  <c r="M15" i="2"/>
  <c r="N15" i="2"/>
  <c r="O15" i="2"/>
  <c r="P15" i="2"/>
  <c r="K16" i="2"/>
  <c r="L16" i="2"/>
  <c r="M16" i="2"/>
  <c r="N16" i="2"/>
  <c r="O16" i="2"/>
  <c r="P16" i="2"/>
  <c r="K17" i="2"/>
  <c r="L17" i="2"/>
  <c r="M17" i="2"/>
  <c r="N17" i="2"/>
  <c r="O17" i="2"/>
  <c r="P17" i="2"/>
  <c r="K18" i="2"/>
  <c r="L18" i="2"/>
  <c r="M18" i="2"/>
  <c r="N18" i="2"/>
  <c r="O18" i="2"/>
  <c r="K19" i="2"/>
  <c r="L19" i="2"/>
  <c r="M19" i="2"/>
  <c r="N19" i="2"/>
  <c r="O19" i="2"/>
  <c r="P19" i="2"/>
  <c r="K20" i="2"/>
  <c r="L20" i="2"/>
  <c r="M20" i="2"/>
  <c r="N20" i="2"/>
  <c r="O20" i="2"/>
  <c r="P20" i="2"/>
  <c r="K21" i="2"/>
  <c r="L21" i="2"/>
  <c r="M21" i="2"/>
  <c r="N21" i="2"/>
  <c r="O21" i="2"/>
  <c r="P21" i="2"/>
  <c r="S23" i="2" l="1"/>
  <c r="T23" i="2"/>
  <c r="Q13" i="2"/>
  <c r="R13" i="2"/>
  <c r="T13" i="2" s="1"/>
  <c r="Q14" i="2"/>
  <c r="Q20" i="2"/>
  <c r="Q16" i="2"/>
  <c r="Q21" i="2"/>
  <c r="Q12" i="2"/>
  <c r="Q18" i="2"/>
  <c r="Q17" i="2"/>
  <c r="Q15" i="2"/>
  <c r="Q19" i="2"/>
  <c r="R20" i="2"/>
  <c r="T20" i="2" s="1"/>
  <c r="R17" i="2"/>
  <c r="T17" i="2" s="1"/>
  <c r="R14" i="2"/>
  <c r="T14" i="2" s="1"/>
  <c r="R12" i="2"/>
  <c r="T12" i="2" s="1"/>
  <c r="R19" i="2"/>
  <c r="T19" i="2" s="1"/>
  <c r="R15" i="2"/>
  <c r="T15" i="2" s="1"/>
  <c r="R21" i="2"/>
  <c r="T21" i="2" s="1"/>
  <c r="R18" i="2"/>
  <c r="T18" i="2" s="1"/>
  <c r="R16" i="2"/>
  <c r="T16" i="2" s="1"/>
  <c r="S19" i="2" l="1"/>
  <c r="S13" i="2"/>
  <c r="S17" i="2"/>
  <c r="S15" i="2"/>
  <c r="S18" i="2"/>
  <c r="S14" i="2"/>
  <c r="S16" i="2"/>
  <c r="S12" i="2"/>
  <c r="S21" i="2"/>
  <c r="S20" i="2"/>
</calcChain>
</file>

<file path=xl/sharedStrings.xml><?xml version="1.0" encoding="utf-8"?>
<sst xmlns="http://schemas.openxmlformats.org/spreadsheetml/2006/main" count="93" uniqueCount="79">
  <si>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</si>
  <si>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</si>
  <si>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</si>
  <si>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</si>
  <si>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</si>
  <si>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</si>
  <si>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</si>
  <si>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</si>
  <si>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</si>
  <si>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</si>
  <si>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Fecha de inicio del contrato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</si>
  <si>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</si>
  <si>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</si>
  <si>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</si>
  <si>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</si>
  <si>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</si>
  <si>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</si>
  <si>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</si>
  <si>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</si>
  <si>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</si>
  <si>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</si>
  <si>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</si>
  <si>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</si>
  <si>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</si>
  <si>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</si>
  <si>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</si>
  <si>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</si>
  <si>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</si>
  <si>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</si>
  <si>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</si>
  <si>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</si>
  <si>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</si>
  <si>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</si>
  <si>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</si>
  <si>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</si>
  <si>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IS/R              (Ley 11-92)     (1*)</t>
  </si>
  <si>
    <t>Seguro Sávica</t>
  </si>
  <si>
    <t>Riesgos Laborales (1.1%) (2*)</t>
  </si>
  <si>
    <t xml:space="preserve">                                                                                                    </t>
  </si>
  <si>
    <t>ALMACEN DE SUMINISTRO</t>
  </si>
  <si>
    <t>ELIZABETH BETZALIA ARENA BALBUENA</t>
  </si>
  <si>
    <t>CENTRO SALUD COMUNITARIO</t>
  </si>
  <si>
    <t>FARMACEUTICA</t>
  </si>
  <si>
    <t>SOPORTE ADMINISTRATIVO</t>
  </si>
  <si>
    <t>BETANIA BELLO RODRIGUEZ</t>
  </si>
  <si>
    <t>COORDINACION PROV. DE SAMANA</t>
  </si>
  <si>
    <t xml:space="preserve">COORDINADORA PROVINCIAL </t>
  </si>
  <si>
    <t>CONZEL ESTEVEZ MARIANO</t>
  </si>
  <si>
    <t>COORDINACION PROV. SANCHEZ RAMIREZ</t>
  </si>
  <si>
    <t>SUPERVISOR DE ENTREGA</t>
  </si>
  <si>
    <t>JUANA CONSTANZA ROSARIO</t>
  </si>
  <si>
    <t>CONSERJE</t>
  </si>
  <si>
    <t>DEPARTAMENTO DE COMUNICACIONES</t>
  </si>
  <si>
    <t>RENATO ARTURO SERAVALLE SCHIFFINO</t>
  </si>
  <si>
    <t>ARCHIVISTA</t>
  </si>
  <si>
    <t xml:space="preserve">ALBERTO JOEL ANTONI AMPARO </t>
  </si>
  <si>
    <t>COORDINACION PROVINCIAL COTUI</t>
  </si>
  <si>
    <t>ANA MERCEDES DE LA CRUZ MARTE</t>
  </si>
  <si>
    <t>CENTRO DE SALUD COMUNITARIA</t>
  </si>
  <si>
    <t>MEDICO GENERAL</t>
  </si>
  <si>
    <t>MARIA ANTONIETA GONZALEZ</t>
  </si>
  <si>
    <t xml:space="preserve">Juamedys Guzmán </t>
  </si>
  <si>
    <t>AUXILIAR DE ALMACEN Y SUMINISTRO</t>
  </si>
  <si>
    <t>SERVICIOS GENERALES</t>
  </si>
  <si>
    <t>CENTRO DE SALUD COMUNITARIO</t>
  </si>
  <si>
    <t>JENNY ALTAGRACIA ALVARADO PEREZ DE LEROUX</t>
  </si>
  <si>
    <t>ROSA INES GARCIA GRULLON</t>
  </si>
  <si>
    <t>ASESORA</t>
  </si>
  <si>
    <t xml:space="preserve">                                                                                                                                                              Correspondiente al mes de  JUNIO del año 2021</t>
  </si>
  <si>
    <t xml:space="preserve">                                                                                                                                                                       Nómina de Sueldos: Empleados CONTRATADOS TEMPOREROS</t>
  </si>
  <si>
    <t>YOSMELY PERALTA RODRIGUEZ</t>
  </si>
  <si>
    <t>JULIO ALBERTO MARTINEZ REMIGIO</t>
  </si>
  <si>
    <t>DEPARTAMENTO COMUNICACIONES</t>
  </si>
  <si>
    <t>TECNICO EN COMUNICACIONES</t>
  </si>
  <si>
    <t>TEMPORAL</t>
  </si>
  <si>
    <t>01/012022</t>
  </si>
  <si>
    <t>Encargada de Recursos Humanos</t>
  </si>
  <si>
    <t>CORRESPONDIENTE AL MES DE ENERO 2022</t>
  </si>
  <si>
    <t>DIVISION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</si>
</sst>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Book Antiqua"/>
      <family val="1"/>
    </font>
    <font>
      <sz val="18"/>
      <color theme="1"/>
      <name val="Calibri"/>
      <family val="2"/>
      <scheme val="minor"/>
    </font>
    <font>
      <sz val="8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165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7" fillId="0" borderId="0"/>
    <xf numFmtId="0" fontId="5" fillId="0" borderId="0"/>
    <xf numFmtId="0" fontId="2" fillId="0" borderId="0"/>
  </cellStyleXfs>
  <cellXfs count="83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0" fillId="3" borderId="20" xfId="18" applyFont="1" applyFill="1" applyBorder="1" applyAlignment="1">
      <alignment horizontal="center"/>
    </xf>
    <xf numFmtId="4" fontId="12" fillId="3" borderId="20" xfId="14" applyNumberFormat="1" applyFont="1" applyFill="1" applyBorder="1" applyAlignment="1">
      <alignment horizontal="center"/>
    </xf>
    <xf numFmtId="4" fontId="11" fillId="3" borderId="20" xfId="0" applyNumberFormat="1" applyFont="1" applyFill="1" applyBorder="1" applyAlignment="1">
      <alignment horizontal="center"/>
    </xf>
    <xf numFmtId="166" fontId="11" fillId="3" borderId="20" xfId="0" applyNumberFormat="1" applyFont="1" applyFill="1" applyBorder="1" applyAlignment="1">
      <alignment horizontal="center"/>
    </xf>
    <xf numFmtId="4" fontId="11" fillId="3" borderId="28" xfId="0" applyNumberFormat="1" applyFont="1" applyFill="1" applyBorder="1" applyAlignment="1">
      <alignment horizontal="center"/>
    </xf>
    <xf numFmtId="0" fontId="10" fillId="3" borderId="20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0" borderId="0" xfId="0" applyAlignment="1"/>
    <xf numFmtId="3" fontId="12" fillId="3" borderId="20" xfId="1" applyNumberFormat="1" applyFont="1" applyFill="1" applyBorder="1" applyAlignment="1">
      <alignment horizontal="center" vertical="center"/>
    </xf>
    <xf numFmtId="4" fontId="12" fillId="3" borderId="20" xfId="18" applyNumberFormat="1" applyFont="1" applyFill="1" applyBorder="1" applyAlignment="1">
      <alignment horizontal="right" vertical="center"/>
    </xf>
    <xf numFmtId="14" fontId="11" fillId="0" borderId="20" xfId="0" applyNumberFormat="1" applyFont="1" applyBorder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16" fillId="3" borderId="20" xfId="0" applyFont="1" applyFill="1" applyBorder="1"/>
    <xf numFmtId="0" fontId="15" fillId="0" borderId="20" xfId="0" applyFont="1" applyBorder="1" applyAlignment="1">
      <alignment horizontal="center"/>
    </xf>
    <xf numFmtId="0" fontId="15" fillId="3" borderId="0" xfId="23" applyFont="1" applyFill="1" applyBorder="1" applyAlignment="1">
      <alignment horizontal="center"/>
    </xf>
    <xf numFmtId="0" fontId="17" fillId="3" borderId="0" xfId="18" applyFont="1" applyFill="1" applyBorder="1" applyAlignment="1">
      <alignment horizontal="left" vertical="center"/>
    </xf>
    <xf numFmtId="4" fontId="17" fillId="3" borderId="0" xfId="18" applyNumberFormat="1" applyFont="1" applyFill="1" applyBorder="1" applyAlignment="1">
      <alignment horizontal="center" vertical="center"/>
    </xf>
    <xf numFmtId="4" fontId="17" fillId="3" borderId="0" xfId="18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/>
    </xf>
    <xf numFmtId="0" fontId="17" fillId="3" borderId="0" xfId="18" applyFont="1" applyFill="1" applyBorder="1" applyAlignment="1">
      <alignment horizontal="center" vertical="center"/>
    </xf>
    <xf numFmtId="14" fontId="15" fillId="3" borderId="0" xfId="0" applyNumberFormat="1" applyFont="1" applyFill="1" applyBorder="1" applyAlignment="1">
      <alignment horizontal="center"/>
    </xf>
    <xf numFmtId="0" fontId="15" fillId="3" borderId="20" xfId="0" applyFont="1" applyFill="1" applyBorder="1"/>
    <xf numFmtId="0" fontId="15" fillId="3" borderId="20" xfId="18" applyFont="1" applyFill="1" applyBorder="1" applyAlignment="1">
      <alignment horizontal="center" vertical="center"/>
    </xf>
    <xf numFmtId="14" fontId="12" fillId="0" borderId="20" xfId="0" applyNumberFormat="1" applyFont="1" applyBorder="1" applyAlignment="1">
      <alignment horizontal="center" vertical="top"/>
    </xf>
    <xf numFmtId="4" fontId="12" fillId="3" borderId="20" xfId="0" applyNumberFormat="1" applyFont="1" applyFill="1" applyBorder="1" applyAlignment="1">
      <alignment horizontal="center"/>
    </xf>
    <xf numFmtId="166" fontId="12" fillId="3" borderId="20" xfId="0" applyNumberFormat="1" applyFont="1" applyFill="1" applyBorder="1" applyAlignment="1">
      <alignment horizontal="center"/>
    </xf>
    <xf numFmtId="4" fontId="12" fillId="3" borderId="28" xfId="0" applyNumberFormat="1" applyFont="1" applyFill="1" applyBorder="1" applyAlignment="1">
      <alignment horizontal="center"/>
    </xf>
    <xf numFmtId="0" fontId="18" fillId="0" borderId="0" xfId="0" applyFont="1"/>
    <xf numFmtId="165" fontId="15" fillId="0" borderId="20" xfId="2" applyFont="1" applyBorder="1" applyAlignment="1">
      <alignment horizontal="center"/>
    </xf>
    <xf numFmtId="0" fontId="15" fillId="3" borderId="20" xfId="0" applyFont="1" applyFill="1" applyBorder="1" applyAlignment="1">
      <alignment vertical="center"/>
    </xf>
    <xf numFmtId="0" fontId="15" fillId="0" borderId="20" xfId="0" applyFont="1" applyBorder="1" applyAlignment="1">
      <alignment horizontal="center" vertical="center"/>
    </xf>
    <xf numFmtId="14" fontId="12" fillId="0" borderId="20" xfId="0" applyNumberFormat="1" applyFont="1" applyBorder="1" applyAlignment="1">
      <alignment horizontal="center" vertical="center"/>
    </xf>
    <xf numFmtId="4" fontId="12" fillId="3" borderId="20" xfId="14" applyNumberFormat="1" applyFont="1" applyFill="1" applyBorder="1" applyAlignment="1">
      <alignment horizontal="center" vertical="center"/>
    </xf>
    <xf numFmtId="4" fontId="12" fillId="3" borderId="20" xfId="0" applyNumberFormat="1" applyFont="1" applyFill="1" applyBorder="1" applyAlignment="1">
      <alignment horizontal="center" vertical="center"/>
    </xf>
    <xf numFmtId="166" fontId="12" fillId="3" borderId="20" xfId="0" applyNumberFormat="1" applyFont="1" applyFill="1" applyBorder="1" applyAlignment="1">
      <alignment horizontal="center" vertical="center"/>
    </xf>
    <xf numFmtId="4" fontId="12" fillId="3" borderId="28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4" borderId="31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 wrapText="1"/>
    </xf>
    <xf numFmtId="0" fontId="3" fillId="4" borderId="30" xfId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3" fillId="4" borderId="10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33" xfId="1" applyFont="1" applyFill="1" applyBorder="1" applyAlignment="1">
      <alignment horizontal="center" vertical="center"/>
    </xf>
    <xf numFmtId="0" fontId="3" fillId="4" borderId="29" xfId="1" applyFont="1" applyFill="1" applyBorder="1" applyAlignment="1">
      <alignment horizontal="center" vertical="center" wrapText="1"/>
    </xf>
    <xf numFmtId="0" fontId="3" fillId="4" borderId="16" xfId="1" applyFont="1" applyFill="1" applyBorder="1" applyAlignment="1">
      <alignment horizontal="center" vertical="center" wrapText="1"/>
    </xf>
    <xf numFmtId="0" fontId="3" fillId="4" borderId="32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" fillId="4" borderId="21" xfId="1" applyFont="1" applyFill="1" applyBorder="1" applyAlignment="1">
      <alignment horizontal="center" vertical="center" wrapText="1"/>
    </xf>
    <xf numFmtId="0" fontId="3" fillId="4" borderId="22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18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6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</cellXfs>
  <cellStyles count="24">
    <cellStyle name="Millares 2" xfId="2" xr:uid="{00000000-0005-0000-0000-000001000000}"/>
    <cellStyle name="Millares 3" xfId="5" xr:uid="{00000000-0005-0000-0000-000002000000}"/>
    <cellStyle name="Millares 4" xfId="15" xr:uid="{00000000-0005-0000-0000-000003000000}"/>
    <cellStyle name="Millares 5" xfId="13" xr:uid="{00000000-0005-0000-0000-000004000000}"/>
    <cellStyle name="Millares 6" xfId="20" xr:uid="{00000000-0005-0000-0000-000005000000}"/>
    <cellStyle name="Normal" xfId="0" builtinId="0"/>
    <cellStyle name="Normal 10" xfId="12" xr:uid="{00000000-0005-0000-0000-000007000000}"/>
    <cellStyle name="Normal 11" xfId="17" xr:uid="{00000000-0005-0000-0000-000008000000}"/>
    <cellStyle name="Normal 12" xfId="16" xr:uid="{00000000-0005-0000-0000-000009000000}"/>
    <cellStyle name="Normal 13" xfId="18" xr:uid="{00000000-0005-0000-0000-00000A000000}"/>
    <cellStyle name="Normal 14" xfId="19" xr:uid="{00000000-0005-0000-0000-00000B000000}"/>
    <cellStyle name="Normal 15" xfId="21" xr:uid="{00000000-0005-0000-0000-00000C000000}"/>
    <cellStyle name="Normal 2" xfId="3" xr:uid="{00000000-0005-0000-0000-00000D000000}"/>
    <cellStyle name="Normal 2 2" xfId="22" xr:uid="{00000000-0005-0000-0000-00000E000000}"/>
    <cellStyle name="Normal 3" xfId="1" xr:uid="{00000000-0005-0000-0000-00000F000000}"/>
    <cellStyle name="Normal 3 2" xfId="6" xr:uid="{00000000-0005-0000-0000-000010000000}"/>
    <cellStyle name="Normal 4" xfId="7" xr:uid="{00000000-0005-0000-0000-000011000000}"/>
    <cellStyle name="Normal 5" xfId="8" xr:uid="{00000000-0005-0000-0000-000012000000}"/>
    <cellStyle name="Normal 6" xfId="9" xr:uid="{00000000-0005-0000-0000-000013000000}"/>
    <cellStyle name="Normal 7" xfId="10" xr:uid="{00000000-0005-0000-0000-000014000000}"/>
    <cellStyle name="Normal 8" xfId="11" xr:uid="{00000000-0005-0000-0000-000015000000}"/>
    <cellStyle name="Normal 9" xfId="14" xr:uid="{00000000-0005-0000-0000-000016000000}"/>
    <cellStyle name="Normal 9 2" xfId="23" xr:uid="{00000000-0005-0000-0000-000017000000}"/>
    <cellStyle name="Porcentual 2" xfId="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523875</xdr:colOff>
          <xdr:row>0</xdr:row>
          <xdr:rowOff>76200</xdr:rowOff>
        </xdr:from>
        <xdr:to>
          <xdr:col>6</xdr:col>
          <xdr:colOff>428625</xdr:colOff>
          <xdr:row>4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161926</xdr:colOff>
      <xdr:row>1</xdr:row>
      <xdr:rowOff>19051</xdr:rowOff>
    </xdr:from>
    <xdr:to>
      <xdr:col>10</xdr:col>
      <xdr:colOff>47625</xdr:colOff>
      <xdr:row>4</xdr:row>
      <xdr:rowOff>171451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6" y="209551"/>
          <a:ext cx="2390774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tabSelected="1" view="pageBreakPreview" topLeftCell="I16" zoomScaleNormal="100" zoomScaleSheetLayoutView="100" workbookViewId="0">
      <selection activeCell="T24" sqref="T24"/>
    </sheetView>
  </sheetViews>
  <sheetFormatPr baseColWidth="10" defaultColWidth="11.42578125" defaultRowHeight="15" x14ac:dyDescent="0.25"/>
  <cols>
    <col min="1" max="1" width="7" customWidth="1"/>
    <col min="2" max="2" width="35" customWidth="1"/>
    <col min="3" max="3" width="40.85546875" customWidth="1"/>
    <col min="4" max="4" width="29.85546875" customWidth="1"/>
    <col min="5" max="5" width="10" customWidth="1"/>
    <col min="6" max="6" width="13.28515625" customWidth="1"/>
    <col min="7" max="7" width="15.140625" customWidth="1"/>
    <col min="8" max="8" width="13.140625" customWidth="1"/>
    <col min="9" max="9" width="13.7109375" customWidth="1"/>
    <col min="10" max="10" width="10.7109375" customWidth="1"/>
    <col min="11" max="11" width="16.85546875" customWidth="1"/>
    <col min="12" max="12" width="16.140625" customWidth="1"/>
    <col min="14" max="14" width="12" customWidth="1"/>
    <col min="15" max="15" width="16.85546875" customWidth="1"/>
    <col min="16" max="16" width="15.7109375" customWidth="1"/>
    <col min="17" max="17" width="9.28515625" customWidth="1"/>
    <col min="18" max="18" width="20.42578125" customWidth="1"/>
    <col min="19" max="19" width="10.5703125" customWidth="1"/>
    <col min="20" max="20" width="12.5703125" customWidth="1"/>
  </cols>
  <sheetData>
    <row r="1" spans="1:2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15"/>
      <c r="T1" s="15"/>
      <c r="U1" s="15"/>
    </row>
    <row r="2" spans="1:2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5"/>
      <c r="T2" s="15"/>
      <c r="U2" s="15"/>
    </row>
    <row r="3" spans="1:21" ht="18" x14ac:dyDescent="0.25">
      <c r="A3" s="5"/>
      <c r="B3" s="5"/>
      <c r="C3" s="5"/>
      <c r="D3" s="5"/>
      <c r="E3" s="5"/>
      <c r="F3" s="5"/>
      <c r="G3" s="6"/>
      <c r="H3" s="6"/>
      <c r="I3" s="7"/>
      <c r="J3" s="5"/>
      <c r="K3" s="5"/>
      <c r="L3" s="5"/>
      <c r="M3" s="5"/>
      <c r="N3" s="5"/>
      <c r="O3" s="5"/>
      <c r="P3" s="5"/>
      <c r="Q3" s="5"/>
      <c r="R3" s="5"/>
      <c r="S3" s="15"/>
      <c r="T3" s="15"/>
      <c r="U3" s="15"/>
    </row>
    <row r="4" spans="1:2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5"/>
      <c r="T4" s="15"/>
      <c r="U4" s="15"/>
    </row>
    <row r="5" spans="1:21" ht="19.5" x14ac:dyDescent="0.25">
      <c r="A5" s="58" t="s">
        <v>38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15"/>
      <c r="T5" s="15"/>
      <c r="U5" s="15"/>
    </row>
    <row r="6" spans="1:21" ht="18" x14ac:dyDescent="0.25">
      <c r="A6" s="6" t="s">
        <v>69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18" x14ac:dyDescent="0.25">
      <c r="A7" s="14"/>
      <c r="B7" s="14"/>
      <c r="C7" s="14"/>
      <c r="D7" s="14" t="s">
        <v>68</v>
      </c>
      <c r="E7" s="14"/>
      <c r="F7" s="6" t="s">
        <v>77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ht="15.75" thickBot="1" x14ac:dyDescent="0.3">
      <c r="A8" s="5"/>
      <c r="B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5" customHeight="1" x14ac:dyDescent="0.25">
      <c r="A9" s="59" t="s">
        <v>0</v>
      </c>
      <c r="B9" s="62" t="s">
        <v>1</v>
      </c>
      <c r="C9" s="62" t="s">
        <v>7</v>
      </c>
      <c r="D9" s="62" t="s">
        <v>8</v>
      </c>
      <c r="E9" s="62" t="s">
        <v>9</v>
      </c>
      <c r="F9" s="46" t="s">
        <v>10</v>
      </c>
      <c r="G9" s="47"/>
      <c r="H9" s="50" t="s">
        <v>2</v>
      </c>
      <c r="I9" s="70" t="s">
        <v>35</v>
      </c>
      <c r="J9" s="70" t="s">
        <v>36</v>
      </c>
      <c r="K9" s="53" t="s">
        <v>3</v>
      </c>
      <c r="L9" s="54"/>
      <c r="M9" s="54"/>
      <c r="N9" s="54"/>
      <c r="O9" s="54"/>
      <c r="P9" s="54"/>
      <c r="Q9" s="55"/>
      <c r="R9" s="56" t="s">
        <v>4</v>
      </c>
      <c r="S9" s="57"/>
      <c r="T9" s="69" t="s">
        <v>5</v>
      </c>
      <c r="U9" s="66" t="s">
        <v>6</v>
      </c>
    </row>
    <row r="10" spans="1:21" ht="15.75" customHeight="1" thickBot="1" x14ac:dyDescent="0.3">
      <c r="A10" s="60"/>
      <c r="B10" s="63"/>
      <c r="C10" s="63"/>
      <c r="D10" s="63"/>
      <c r="E10" s="63"/>
      <c r="F10" s="48"/>
      <c r="G10" s="49"/>
      <c r="H10" s="51"/>
      <c r="I10" s="71"/>
      <c r="J10" s="71"/>
      <c r="K10" s="74" t="s">
        <v>11</v>
      </c>
      <c r="L10" s="75"/>
      <c r="M10" s="76" t="s">
        <v>37</v>
      </c>
      <c r="N10" s="74" t="s">
        <v>12</v>
      </c>
      <c r="O10" s="75"/>
      <c r="P10" s="76" t="s">
        <v>13</v>
      </c>
      <c r="Q10" s="78" t="s">
        <v>14</v>
      </c>
      <c r="R10" s="80" t="s">
        <v>15</v>
      </c>
      <c r="S10" s="76" t="s">
        <v>16</v>
      </c>
      <c r="T10" s="69"/>
      <c r="U10" s="67"/>
    </row>
    <row r="11" spans="1:21" ht="26.25" thickBot="1" x14ac:dyDescent="0.3">
      <c r="A11" s="61"/>
      <c r="B11" s="64"/>
      <c r="C11" s="65"/>
      <c r="D11" s="65"/>
      <c r="E11" s="64"/>
      <c r="F11" s="4" t="s">
        <v>17</v>
      </c>
      <c r="G11" s="1" t="s">
        <v>18</v>
      </c>
      <c r="H11" s="52"/>
      <c r="I11" s="72"/>
      <c r="J11" s="73"/>
      <c r="K11" s="2" t="s">
        <v>19</v>
      </c>
      <c r="L11" s="3" t="s">
        <v>20</v>
      </c>
      <c r="M11" s="77"/>
      <c r="N11" s="2" t="s">
        <v>21</v>
      </c>
      <c r="O11" s="3" t="s">
        <v>22</v>
      </c>
      <c r="P11" s="77"/>
      <c r="Q11" s="79"/>
      <c r="R11" s="81"/>
      <c r="S11" s="82"/>
      <c r="T11" s="69"/>
      <c r="U11" s="68"/>
    </row>
    <row r="12" spans="1:21" ht="30" customHeight="1" x14ac:dyDescent="0.25">
      <c r="A12" s="8" t="s">
        <v>23</v>
      </c>
      <c r="B12" s="21" t="s">
        <v>47</v>
      </c>
      <c r="C12" s="22" t="s">
        <v>48</v>
      </c>
      <c r="D12" s="22" t="s">
        <v>49</v>
      </c>
      <c r="E12" s="13" t="s">
        <v>74</v>
      </c>
      <c r="F12" s="18">
        <v>44105</v>
      </c>
      <c r="G12" s="18">
        <v>44562</v>
      </c>
      <c r="H12" s="17">
        <v>35000</v>
      </c>
      <c r="I12" s="9">
        <v>0</v>
      </c>
      <c r="J12" s="10">
        <v>25</v>
      </c>
      <c r="K12" s="10">
        <f t="shared" ref="K12:K23" si="0">H12*2.87%</f>
        <v>1004.5</v>
      </c>
      <c r="L12" s="10">
        <f t="shared" ref="L12:L23" si="1">H12*7.1%</f>
        <v>2485</v>
      </c>
      <c r="M12" s="10">
        <f t="shared" ref="M12:M23" si="2">H12*1.1%</f>
        <v>385.00000000000006</v>
      </c>
      <c r="N12" s="10">
        <f t="shared" ref="N12:N23" si="3">H12*3.04%</f>
        <v>1064</v>
      </c>
      <c r="O12" s="10">
        <f t="shared" ref="O12:O23" si="4">H12*7.09%</f>
        <v>2481.5</v>
      </c>
      <c r="P12" s="10">
        <f t="shared" ref="P12:P23" si="5">I12*7.09%</f>
        <v>0</v>
      </c>
      <c r="Q12" s="11">
        <f t="shared" ref="Q12:Q23" si="6">K12+L12+M12+N12+O12</f>
        <v>7420</v>
      </c>
      <c r="R12" s="10">
        <f t="shared" ref="R12:R23" si="7">K12+N12+J12</f>
        <v>2093.5</v>
      </c>
      <c r="S12" s="11">
        <f t="shared" ref="S12:S23" si="8">Q12+R12</f>
        <v>9513.5</v>
      </c>
      <c r="T12" s="12">
        <f t="shared" ref="T12:T23" si="9">H12-R12</f>
        <v>32906.5</v>
      </c>
      <c r="U12" s="16">
        <v>112</v>
      </c>
    </row>
    <row r="13" spans="1:21" ht="30" customHeight="1" x14ac:dyDescent="0.25">
      <c r="A13" s="8" t="s">
        <v>24</v>
      </c>
      <c r="B13" s="21" t="s">
        <v>44</v>
      </c>
      <c r="C13" s="22" t="s">
        <v>45</v>
      </c>
      <c r="D13" s="22" t="s">
        <v>46</v>
      </c>
      <c r="E13" s="13" t="s">
        <v>74</v>
      </c>
      <c r="F13" s="18">
        <v>44105</v>
      </c>
      <c r="G13" s="18">
        <v>44562</v>
      </c>
      <c r="H13" s="17">
        <v>42500</v>
      </c>
      <c r="I13" s="9">
        <v>795.49</v>
      </c>
      <c r="J13" s="10">
        <v>25</v>
      </c>
      <c r="K13" s="10">
        <f t="shared" si="0"/>
        <v>1219.75</v>
      </c>
      <c r="L13" s="10">
        <f t="shared" si="1"/>
        <v>3017.4999999999995</v>
      </c>
      <c r="M13" s="10">
        <f t="shared" si="2"/>
        <v>467.50000000000006</v>
      </c>
      <c r="N13" s="10">
        <f t="shared" si="3"/>
        <v>1292</v>
      </c>
      <c r="O13" s="10">
        <f t="shared" si="4"/>
        <v>3013.25</v>
      </c>
      <c r="P13" s="10">
        <f t="shared" si="5"/>
        <v>56.400241000000001</v>
      </c>
      <c r="Q13" s="11">
        <f t="shared" si="6"/>
        <v>9010</v>
      </c>
      <c r="R13" s="10">
        <f t="shared" si="7"/>
        <v>2536.75</v>
      </c>
      <c r="S13" s="11">
        <f t="shared" si="8"/>
        <v>11546.75</v>
      </c>
      <c r="T13" s="12">
        <f t="shared" si="9"/>
        <v>39963.25</v>
      </c>
      <c r="U13" s="16">
        <v>112</v>
      </c>
    </row>
    <row r="14" spans="1:21" ht="30" customHeight="1" x14ac:dyDescent="0.25">
      <c r="A14" s="8" t="s">
        <v>25</v>
      </c>
      <c r="B14" s="21" t="s">
        <v>55</v>
      </c>
      <c r="C14" s="22" t="s">
        <v>56</v>
      </c>
      <c r="D14" s="22" t="s">
        <v>49</v>
      </c>
      <c r="E14" s="13" t="s">
        <v>74</v>
      </c>
      <c r="F14" s="18">
        <v>44136</v>
      </c>
      <c r="G14" s="18">
        <v>44562</v>
      </c>
      <c r="H14" s="17">
        <v>37183.03</v>
      </c>
      <c r="I14" s="9">
        <v>0</v>
      </c>
      <c r="J14" s="10">
        <v>25</v>
      </c>
      <c r="K14" s="10">
        <f t="shared" si="0"/>
        <v>1067.152961</v>
      </c>
      <c r="L14" s="10">
        <f t="shared" si="1"/>
        <v>2639.9951299999998</v>
      </c>
      <c r="M14" s="10">
        <f t="shared" si="2"/>
        <v>409.01333000000005</v>
      </c>
      <c r="N14" s="10">
        <f t="shared" si="3"/>
        <v>1130.364112</v>
      </c>
      <c r="O14" s="10">
        <f t="shared" si="4"/>
        <v>2636.2768270000001</v>
      </c>
      <c r="P14" s="10">
        <f t="shared" si="5"/>
        <v>0</v>
      </c>
      <c r="Q14" s="11">
        <f t="shared" si="6"/>
        <v>7882.8023599999997</v>
      </c>
      <c r="R14" s="10">
        <f t="shared" si="7"/>
        <v>2222.517073</v>
      </c>
      <c r="S14" s="11">
        <f t="shared" si="8"/>
        <v>10105.319433000001</v>
      </c>
      <c r="T14" s="12">
        <f t="shared" si="9"/>
        <v>34960.512926999996</v>
      </c>
      <c r="U14" s="16">
        <v>112</v>
      </c>
    </row>
    <row r="15" spans="1:21" s="36" customFormat="1" ht="30" customHeight="1" x14ac:dyDescent="0.25">
      <c r="A15" s="8" t="s">
        <v>26</v>
      </c>
      <c r="B15" s="30" t="s">
        <v>66</v>
      </c>
      <c r="C15" s="22" t="s">
        <v>52</v>
      </c>
      <c r="D15" s="31" t="s">
        <v>67</v>
      </c>
      <c r="E15" s="13" t="s">
        <v>74</v>
      </c>
      <c r="F15" s="32">
        <v>44250</v>
      </c>
      <c r="G15" s="32">
        <v>44615</v>
      </c>
      <c r="H15" s="17">
        <v>198000</v>
      </c>
      <c r="I15" s="9">
        <v>35476.620000000003</v>
      </c>
      <c r="J15" s="33">
        <v>25</v>
      </c>
      <c r="K15" s="33">
        <f t="shared" si="0"/>
        <v>5682.6</v>
      </c>
      <c r="L15" s="33">
        <f t="shared" si="1"/>
        <v>14057.999999999998</v>
      </c>
      <c r="M15" s="33">
        <f t="shared" si="2"/>
        <v>2178</v>
      </c>
      <c r="N15" s="33">
        <f t="shared" si="3"/>
        <v>6019.2</v>
      </c>
      <c r="O15" s="33">
        <f t="shared" si="4"/>
        <v>14038.2</v>
      </c>
      <c r="P15" s="33">
        <f t="shared" si="5"/>
        <v>2515.2923580000001</v>
      </c>
      <c r="Q15" s="34">
        <f t="shared" si="6"/>
        <v>41976</v>
      </c>
      <c r="R15" s="33">
        <f t="shared" si="7"/>
        <v>11726.8</v>
      </c>
      <c r="S15" s="34">
        <f t="shared" si="8"/>
        <v>53702.8</v>
      </c>
      <c r="T15" s="35">
        <f t="shared" si="9"/>
        <v>186273.2</v>
      </c>
      <c r="U15" s="16">
        <v>112</v>
      </c>
    </row>
    <row r="16" spans="1:21" s="36" customFormat="1" ht="30" customHeight="1" x14ac:dyDescent="0.25">
      <c r="A16" s="8" t="s">
        <v>27</v>
      </c>
      <c r="B16" s="30" t="s">
        <v>50</v>
      </c>
      <c r="C16" s="22" t="s">
        <v>63</v>
      </c>
      <c r="D16" s="37" t="s">
        <v>51</v>
      </c>
      <c r="E16" s="13" t="s">
        <v>74</v>
      </c>
      <c r="F16" s="32">
        <v>44105</v>
      </c>
      <c r="G16" s="32">
        <v>44562</v>
      </c>
      <c r="H16" s="17">
        <v>13860</v>
      </c>
      <c r="I16" s="9">
        <v>0</v>
      </c>
      <c r="J16" s="33">
        <v>25</v>
      </c>
      <c r="K16" s="33">
        <f t="shared" si="0"/>
        <v>397.78199999999998</v>
      </c>
      <c r="L16" s="33">
        <f t="shared" si="1"/>
        <v>984.06</v>
      </c>
      <c r="M16" s="33">
        <f t="shared" si="2"/>
        <v>152.46</v>
      </c>
      <c r="N16" s="33">
        <f t="shared" si="3"/>
        <v>421.34399999999999</v>
      </c>
      <c r="O16" s="33">
        <f t="shared" si="4"/>
        <v>982.67400000000009</v>
      </c>
      <c r="P16" s="33">
        <f t="shared" si="5"/>
        <v>0</v>
      </c>
      <c r="Q16" s="34">
        <f t="shared" si="6"/>
        <v>2938.32</v>
      </c>
      <c r="R16" s="33">
        <f t="shared" si="7"/>
        <v>844.12599999999998</v>
      </c>
      <c r="S16" s="34">
        <f t="shared" si="8"/>
        <v>3782.4459999999999</v>
      </c>
      <c r="T16" s="35">
        <f t="shared" si="9"/>
        <v>13015.874</v>
      </c>
      <c r="U16" s="16">
        <v>112</v>
      </c>
    </row>
    <row r="17" spans="1:21" s="36" customFormat="1" ht="30" customHeight="1" x14ac:dyDescent="0.25">
      <c r="A17" s="8" t="s">
        <v>28</v>
      </c>
      <c r="B17" s="30" t="s">
        <v>60</v>
      </c>
      <c r="C17" s="22" t="s">
        <v>39</v>
      </c>
      <c r="D17" s="22" t="s">
        <v>62</v>
      </c>
      <c r="E17" s="13" t="s">
        <v>74</v>
      </c>
      <c r="F17" s="32">
        <v>44105</v>
      </c>
      <c r="G17" s="32">
        <v>44562</v>
      </c>
      <c r="H17" s="17">
        <v>25000</v>
      </c>
      <c r="I17" s="9">
        <v>0</v>
      </c>
      <c r="J17" s="33">
        <v>25</v>
      </c>
      <c r="K17" s="33">
        <f t="shared" si="0"/>
        <v>717.5</v>
      </c>
      <c r="L17" s="33">
        <f t="shared" si="1"/>
        <v>1774.9999999999998</v>
      </c>
      <c r="M17" s="33">
        <f t="shared" si="2"/>
        <v>275</v>
      </c>
      <c r="N17" s="33">
        <f t="shared" si="3"/>
        <v>760</v>
      </c>
      <c r="O17" s="33">
        <f t="shared" si="4"/>
        <v>1772.5000000000002</v>
      </c>
      <c r="P17" s="33">
        <f t="shared" si="5"/>
        <v>0</v>
      </c>
      <c r="Q17" s="34">
        <f t="shared" si="6"/>
        <v>5300</v>
      </c>
      <c r="R17" s="33">
        <f t="shared" si="7"/>
        <v>1502.5</v>
      </c>
      <c r="S17" s="34">
        <f t="shared" si="8"/>
        <v>6802.5</v>
      </c>
      <c r="T17" s="35">
        <f t="shared" si="9"/>
        <v>23497.5</v>
      </c>
      <c r="U17" s="16">
        <v>112</v>
      </c>
    </row>
    <row r="18" spans="1:21" s="36" customFormat="1" ht="30" customHeight="1" x14ac:dyDescent="0.25">
      <c r="A18" s="8" t="s">
        <v>29</v>
      </c>
      <c r="B18" s="30" t="s">
        <v>40</v>
      </c>
      <c r="C18" s="22" t="s">
        <v>41</v>
      </c>
      <c r="D18" s="22" t="s">
        <v>42</v>
      </c>
      <c r="E18" s="13" t="s">
        <v>74</v>
      </c>
      <c r="F18" s="32">
        <v>43862</v>
      </c>
      <c r="G18" s="32">
        <v>44593</v>
      </c>
      <c r="H18" s="17">
        <v>25000</v>
      </c>
      <c r="I18" s="9">
        <v>0</v>
      </c>
      <c r="J18" s="33">
        <v>25</v>
      </c>
      <c r="K18" s="33">
        <f t="shared" si="0"/>
        <v>717.5</v>
      </c>
      <c r="L18" s="33">
        <f t="shared" si="1"/>
        <v>1774.9999999999998</v>
      </c>
      <c r="M18" s="33">
        <f t="shared" si="2"/>
        <v>275</v>
      </c>
      <c r="N18" s="33">
        <f t="shared" si="3"/>
        <v>760</v>
      </c>
      <c r="O18" s="33">
        <f t="shared" si="4"/>
        <v>1772.5000000000002</v>
      </c>
      <c r="P18" s="33">
        <v>1190.1199999999999</v>
      </c>
      <c r="Q18" s="34">
        <f t="shared" si="6"/>
        <v>5300</v>
      </c>
      <c r="R18" s="33">
        <f t="shared" si="7"/>
        <v>1502.5</v>
      </c>
      <c r="S18" s="34">
        <f t="shared" si="8"/>
        <v>6802.5</v>
      </c>
      <c r="T18" s="35">
        <f t="shared" si="9"/>
        <v>23497.5</v>
      </c>
      <c r="U18" s="16">
        <v>112</v>
      </c>
    </row>
    <row r="19" spans="1:21" s="36" customFormat="1" ht="30" customHeight="1" x14ac:dyDescent="0.25">
      <c r="A19" s="8" t="s">
        <v>30</v>
      </c>
      <c r="B19" s="30" t="s">
        <v>53</v>
      </c>
      <c r="C19" s="22" t="s">
        <v>41</v>
      </c>
      <c r="D19" s="22" t="s">
        <v>54</v>
      </c>
      <c r="E19" s="13" t="s">
        <v>74</v>
      </c>
      <c r="F19" s="32">
        <v>44136</v>
      </c>
      <c r="G19" s="32">
        <v>44562</v>
      </c>
      <c r="H19" s="17">
        <v>25000</v>
      </c>
      <c r="I19" s="9">
        <v>0</v>
      </c>
      <c r="J19" s="33">
        <v>25</v>
      </c>
      <c r="K19" s="33">
        <f t="shared" si="0"/>
        <v>717.5</v>
      </c>
      <c r="L19" s="33">
        <f t="shared" si="1"/>
        <v>1774.9999999999998</v>
      </c>
      <c r="M19" s="33">
        <f t="shared" si="2"/>
        <v>275</v>
      </c>
      <c r="N19" s="33">
        <f t="shared" si="3"/>
        <v>760</v>
      </c>
      <c r="O19" s="33">
        <f t="shared" si="4"/>
        <v>1772.5000000000002</v>
      </c>
      <c r="P19" s="33">
        <f t="shared" si="5"/>
        <v>0</v>
      </c>
      <c r="Q19" s="34">
        <f t="shared" si="6"/>
        <v>5300</v>
      </c>
      <c r="R19" s="33">
        <f t="shared" si="7"/>
        <v>1502.5</v>
      </c>
      <c r="S19" s="34">
        <f t="shared" si="8"/>
        <v>6802.5</v>
      </c>
      <c r="T19" s="35">
        <f t="shared" si="9"/>
        <v>23497.5</v>
      </c>
      <c r="U19" s="16">
        <v>112</v>
      </c>
    </row>
    <row r="20" spans="1:21" s="36" customFormat="1" ht="30" customHeight="1" x14ac:dyDescent="0.25">
      <c r="A20" s="8" t="s">
        <v>31</v>
      </c>
      <c r="B20" s="30" t="s">
        <v>57</v>
      </c>
      <c r="C20" s="22" t="s">
        <v>58</v>
      </c>
      <c r="D20" s="22" t="s">
        <v>59</v>
      </c>
      <c r="E20" s="13" t="s">
        <v>74</v>
      </c>
      <c r="F20" s="32">
        <v>44105</v>
      </c>
      <c r="G20" s="32" t="s">
        <v>75</v>
      </c>
      <c r="H20" s="17">
        <v>34155</v>
      </c>
      <c r="I20" s="9">
        <v>0</v>
      </c>
      <c r="J20" s="33">
        <v>25</v>
      </c>
      <c r="K20" s="33">
        <f t="shared" si="0"/>
        <v>980.24850000000004</v>
      </c>
      <c r="L20" s="33">
        <f t="shared" si="1"/>
        <v>2425.0049999999997</v>
      </c>
      <c r="M20" s="33">
        <f t="shared" si="2"/>
        <v>375.70500000000004</v>
      </c>
      <c r="N20" s="33">
        <f t="shared" si="3"/>
        <v>1038.3119999999999</v>
      </c>
      <c r="O20" s="33">
        <f t="shared" si="4"/>
        <v>2421.5895</v>
      </c>
      <c r="P20" s="33">
        <f t="shared" si="5"/>
        <v>0</v>
      </c>
      <c r="Q20" s="34">
        <f t="shared" si="6"/>
        <v>7240.86</v>
      </c>
      <c r="R20" s="33">
        <f t="shared" si="7"/>
        <v>2043.5605</v>
      </c>
      <c r="S20" s="34">
        <f t="shared" si="8"/>
        <v>9284.4205000000002</v>
      </c>
      <c r="T20" s="35">
        <f t="shared" si="9"/>
        <v>32111.4395</v>
      </c>
      <c r="U20" s="16">
        <v>112</v>
      </c>
    </row>
    <row r="21" spans="1:21" s="36" customFormat="1" ht="30" customHeight="1" x14ac:dyDescent="0.25">
      <c r="A21" s="8" t="s">
        <v>32</v>
      </c>
      <c r="B21" s="30" t="s">
        <v>65</v>
      </c>
      <c r="C21" s="22" t="s">
        <v>64</v>
      </c>
      <c r="D21" s="22" t="s">
        <v>59</v>
      </c>
      <c r="E21" s="13" t="s">
        <v>74</v>
      </c>
      <c r="F21" s="32">
        <v>44197</v>
      </c>
      <c r="G21" s="32">
        <v>44562</v>
      </c>
      <c r="H21" s="17">
        <v>37125</v>
      </c>
      <c r="I21" s="9">
        <v>36.89</v>
      </c>
      <c r="J21" s="33">
        <v>25</v>
      </c>
      <c r="K21" s="33">
        <f t="shared" si="0"/>
        <v>1065.4875</v>
      </c>
      <c r="L21" s="33">
        <f t="shared" si="1"/>
        <v>2635.8749999999995</v>
      </c>
      <c r="M21" s="33">
        <f t="shared" si="2"/>
        <v>408.37500000000006</v>
      </c>
      <c r="N21" s="33">
        <f t="shared" si="3"/>
        <v>1128.5999999999999</v>
      </c>
      <c r="O21" s="33">
        <f t="shared" si="4"/>
        <v>2632.1625000000004</v>
      </c>
      <c r="P21" s="33">
        <f t="shared" si="5"/>
        <v>2.6155010000000001</v>
      </c>
      <c r="Q21" s="34">
        <f t="shared" si="6"/>
        <v>7870.5</v>
      </c>
      <c r="R21" s="33">
        <f t="shared" si="7"/>
        <v>2219.0874999999996</v>
      </c>
      <c r="S21" s="34">
        <f t="shared" si="8"/>
        <v>10089.5875</v>
      </c>
      <c r="T21" s="35">
        <f t="shared" si="9"/>
        <v>34905.912499999999</v>
      </c>
      <c r="U21" s="16">
        <v>112</v>
      </c>
    </row>
    <row r="22" spans="1:21" s="45" customFormat="1" ht="30" customHeight="1" x14ac:dyDescent="0.2">
      <c r="A22" s="8" t="s">
        <v>33</v>
      </c>
      <c r="B22" s="38" t="s">
        <v>70</v>
      </c>
      <c r="C22" s="39" t="s">
        <v>78</v>
      </c>
      <c r="D22" s="39" t="s">
        <v>43</v>
      </c>
      <c r="E22" s="13" t="s">
        <v>74</v>
      </c>
      <c r="F22" s="40">
        <v>44470</v>
      </c>
      <c r="G22" s="40">
        <v>44652</v>
      </c>
      <c r="H22" s="17">
        <v>35000</v>
      </c>
      <c r="I22" s="41">
        <v>0</v>
      </c>
      <c r="J22" s="42">
        <v>25</v>
      </c>
      <c r="K22" s="42">
        <f t="shared" si="0"/>
        <v>1004.5</v>
      </c>
      <c r="L22" s="42">
        <f t="shared" si="1"/>
        <v>2485</v>
      </c>
      <c r="M22" s="42">
        <f t="shared" si="2"/>
        <v>385.00000000000006</v>
      </c>
      <c r="N22" s="42">
        <f t="shared" si="3"/>
        <v>1064</v>
      </c>
      <c r="O22" s="42">
        <f t="shared" si="4"/>
        <v>2481.5</v>
      </c>
      <c r="P22" s="42">
        <f t="shared" si="5"/>
        <v>0</v>
      </c>
      <c r="Q22" s="43">
        <f t="shared" si="6"/>
        <v>7420</v>
      </c>
      <c r="R22" s="42">
        <f t="shared" si="7"/>
        <v>2093.5</v>
      </c>
      <c r="S22" s="43">
        <f t="shared" si="8"/>
        <v>9513.5</v>
      </c>
      <c r="T22" s="44">
        <f t="shared" si="9"/>
        <v>32906.5</v>
      </c>
      <c r="U22" s="16">
        <v>112</v>
      </c>
    </row>
    <row r="23" spans="1:21" s="45" customFormat="1" ht="30" customHeight="1" x14ac:dyDescent="0.2">
      <c r="A23" s="8" t="s">
        <v>34</v>
      </c>
      <c r="B23" s="38" t="s">
        <v>71</v>
      </c>
      <c r="C23" s="39" t="s">
        <v>72</v>
      </c>
      <c r="D23" s="39" t="s">
        <v>73</v>
      </c>
      <c r="E23" s="13" t="s">
        <v>74</v>
      </c>
      <c r="F23" s="40">
        <v>44470</v>
      </c>
      <c r="G23" s="40">
        <v>44652</v>
      </c>
      <c r="H23" s="17">
        <v>25000</v>
      </c>
      <c r="I23" s="41">
        <v>0</v>
      </c>
      <c r="J23" s="42">
        <v>25</v>
      </c>
      <c r="K23" s="42">
        <f t="shared" si="0"/>
        <v>717.5</v>
      </c>
      <c r="L23" s="42">
        <f t="shared" si="1"/>
        <v>1774.9999999999998</v>
      </c>
      <c r="M23" s="42">
        <f t="shared" si="2"/>
        <v>275</v>
      </c>
      <c r="N23" s="42">
        <f t="shared" si="3"/>
        <v>760</v>
      </c>
      <c r="O23" s="42">
        <f t="shared" si="4"/>
        <v>1772.5000000000002</v>
      </c>
      <c r="P23" s="42">
        <f t="shared" si="5"/>
        <v>0</v>
      </c>
      <c r="Q23" s="43">
        <f t="shared" si="6"/>
        <v>5300</v>
      </c>
      <c r="R23" s="42">
        <f t="shared" si="7"/>
        <v>1502.5</v>
      </c>
      <c r="S23" s="43">
        <f t="shared" si="8"/>
        <v>6802.5</v>
      </c>
      <c r="T23" s="44">
        <f t="shared" si="9"/>
        <v>23497.5</v>
      </c>
      <c r="U23" s="16">
        <v>112</v>
      </c>
    </row>
    <row r="24" spans="1:21" x14ac:dyDescent="0.25">
      <c r="B24" s="23"/>
      <c r="C24" s="24"/>
      <c r="D24" s="25"/>
      <c r="E24" s="26"/>
      <c r="F24" s="27"/>
      <c r="G24" s="28"/>
      <c r="H24" s="29"/>
    </row>
    <row r="25" spans="1:21" x14ac:dyDescent="0.25">
      <c r="B25" s="23"/>
      <c r="C25" s="24"/>
      <c r="D25" s="25"/>
      <c r="E25" s="26"/>
      <c r="F25" s="27"/>
      <c r="G25" s="28"/>
      <c r="H25" s="29"/>
    </row>
    <row r="28" spans="1:21" ht="23.25" x14ac:dyDescent="0.35">
      <c r="D28" s="19" t="s">
        <v>61</v>
      </c>
      <c r="E28" s="20"/>
    </row>
    <row r="29" spans="1:21" ht="26.25" customHeight="1" x14ac:dyDescent="0.35">
      <c r="D29" s="19" t="s">
        <v>76</v>
      </c>
      <c r="E29" s="20"/>
    </row>
  </sheetData>
  <mergeCells count="21">
    <mergeCell ref="U9:U11"/>
    <mergeCell ref="T9:T11"/>
    <mergeCell ref="I9:I11"/>
    <mergeCell ref="J9:J11"/>
    <mergeCell ref="K10:L10"/>
    <mergeCell ref="M10:M11"/>
    <mergeCell ref="N10:O10"/>
    <mergeCell ref="P10:P11"/>
    <mergeCell ref="Q10:Q11"/>
    <mergeCell ref="R10:R11"/>
    <mergeCell ref="S10:S11"/>
    <mergeCell ref="F9:G10"/>
    <mergeCell ref="H9:H11"/>
    <mergeCell ref="K9:Q9"/>
    <mergeCell ref="R9:S9"/>
    <mergeCell ref="A5:R5"/>
    <mergeCell ref="A9:A11"/>
    <mergeCell ref="B9:B11"/>
    <mergeCell ref="E9:E11"/>
    <mergeCell ref="D9:D11"/>
    <mergeCell ref="C9:C11"/>
  </mergeCells>
  <phoneticPr fontId="19" type="noConversion"/>
  <pageMargins left="0.23622047244094491" right="0.23622047244094491" top="0.74803149606299213" bottom="0.74803149606299213" header="0.31496062992125984" footer="0.31496062992125984"/>
  <pageSetup paperSize="258" scale="46" fitToHeight="2" pageOrder="overThenDown" orientation="landscape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5</xdr:col>
                <xdr:colOff>523875</xdr:colOff>
                <xdr:row>0</xdr:row>
                <xdr:rowOff>76200</xdr:rowOff>
              </from>
              <to>
                <xdr:col>6</xdr:col>
                <xdr:colOff>428625</xdr:colOff>
                <xdr:row>4</xdr:row>
                <xdr:rowOff>142875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112</vt:lpstr>
      <vt:lpstr>'112'!Área_de_impresión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Miosotis baez</cp:lastModifiedBy>
  <cp:lastPrinted>2021-10-06T16:32:55Z</cp:lastPrinted>
  <dcterms:created xsi:type="dcterms:W3CDTF">2017-06-21T13:45:40Z</dcterms:created>
  <dcterms:modified xsi:type="dcterms:W3CDTF">2022-02-22T19:25:12Z</dcterms:modified>
</cp:coreProperties>
</file>