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10515" windowHeight="3630"/>
  </bookViews>
  <sheets>
    <sheet name="113" sheetId="3" r:id="rId1"/>
  </sheets>
  <definedNames>
    <definedName name="_xlnm.Print_Area" localSheetId="0">'113'!$A$1:$T$51</definedName>
  </definedNames>
  <calcPr calcId="145621"/>
</workbook>
</file>

<file path=xl/calcChain.xml><?xml version="1.0" encoding="utf-8"?>
<calcChain xmlns="http://schemas.openxmlformats.org/spreadsheetml/2006/main">
  <c r="I41" i="3" l="1"/>
  <c r="J41" i="3"/>
  <c r="K41" i="3"/>
  <c r="L41" i="3"/>
  <c r="M41" i="3"/>
  <c r="O41" i="3" l="1"/>
  <c r="P41" i="3"/>
  <c r="R41" i="3" s="1"/>
  <c r="M43" i="3"/>
  <c r="L43" i="3"/>
  <c r="K43" i="3"/>
  <c r="J43" i="3"/>
  <c r="I43" i="3"/>
  <c r="M40" i="3"/>
  <c r="L40" i="3"/>
  <c r="K40" i="3"/>
  <c r="J40" i="3"/>
  <c r="I40" i="3"/>
  <c r="M42" i="3"/>
  <c r="L42" i="3"/>
  <c r="K42" i="3"/>
  <c r="J42" i="3"/>
  <c r="I42" i="3"/>
  <c r="I36" i="3"/>
  <c r="J36" i="3"/>
  <c r="K36" i="3"/>
  <c r="L36" i="3"/>
  <c r="M36" i="3"/>
  <c r="Q41" i="3" l="1"/>
  <c r="P40" i="3"/>
  <c r="R40" i="3" s="1"/>
  <c r="P43" i="3"/>
  <c r="R43" i="3" s="1"/>
  <c r="O43" i="3"/>
  <c r="O40" i="3"/>
  <c r="O42" i="3"/>
  <c r="O36" i="3"/>
  <c r="P42" i="3"/>
  <c r="R42" i="3" s="1"/>
  <c r="P36" i="3"/>
  <c r="R36" i="3" s="1"/>
  <c r="Q40" i="3" l="1"/>
  <c r="Q43" i="3"/>
  <c r="Q42" i="3"/>
  <c r="Q36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Q38" i="3" l="1"/>
  <c r="Q39" i="3"/>
  <c r="I13" i="3" l="1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7" i="3"/>
  <c r="J37" i="3"/>
  <c r="K37" i="3"/>
  <c r="L37" i="3"/>
  <c r="M37" i="3"/>
  <c r="P17" i="3" l="1"/>
  <c r="R17" i="3" s="1"/>
  <c r="P25" i="3"/>
  <c r="R25" i="3" s="1"/>
  <c r="O30" i="3"/>
  <c r="O33" i="3"/>
  <c r="O27" i="3"/>
  <c r="P13" i="3"/>
  <c r="R13" i="3" s="1"/>
  <c r="O29" i="3"/>
  <c r="P27" i="3"/>
  <c r="R27" i="3" s="1"/>
  <c r="O21" i="3"/>
  <c r="P28" i="3"/>
  <c r="R28" i="3" s="1"/>
  <c r="P30" i="3"/>
  <c r="R30" i="3" s="1"/>
  <c r="P23" i="3"/>
  <c r="R23" i="3" s="1"/>
  <c r="P32" i="3"/>
  <c r="R32" i="3" s="1"/>
  <c r="O17" i="3"/>
  <c r="O35" i="3"/>
  <c r="P29" i="3"/>
  <c r="R29" i="3" s="1"/>
  <c r="P24" i="3"/>
  <c r="R24" i="3" s="1"/>
  <c r="P20" i="3"/>
  <c r="R20" i="3" s="1"/>
  <c r="P15" i="3"/>
  <c r="R15" i="3" s="1"/>
  <c r="P14" i="3"/>
  <c r="R14" i="3" s="1"/>
  <c r="O19" i="3"/>
  <c r="O37" i="3"/>
  <c r="O16" i="3"/>
  <c r="O34" i="3"/>
  <c r="O32" i="3"/>
  <c r="O26" i="3"/>
  <c r="O24" i="3"/>
  <c r="O20" i="3"/>
  <c r="O15" i="3"/>
  <c r="P31" i="3"/>
  <c r="R31" i="3" s="1"/>
  <c r="P19" i="3"/>
  <c r="R19" i="3" s="1"/>
  <c r="O18" i="3"/>
  <c r="O25" i="3"/>
  <c r="O14" i="3"/>
  <c r="O13" i="3"/>
  <c r="O23" i="3"/>
  <c r="P34" i="3"/>
  <c r="R34" i="3" s="1"/>
  <c r="P33" i="3"/>
  <c r="R33" i="3" s="1"/>
  <c r="P26" i="3"/>
  <c r="R26" i="3" s="1"/>
  <c r="O22" i="3"/>
  <c r="P21" i="3"/>
  <c r="R21" i="3" s="1"/>
  <c r="O31" i="3"/>
  <c r="O28" i="3"/>
  <c r="P37" i="3"/>
  <c r="R37" i="3" s="1"/>
  <c r="P35" i="3"/>
  <c r="R35" i="3" s="1"/>
  <c r="P22" i="3"/>
  <c r="R22" i="3" s="1"/>
  <c r="P18" i="3"/>
  <c r="R18" i="3" s="1"/>
  <c r="P16" i="3"/>
  <c r="R16" i="3" s="1"/>
  <c r="Q23" i="3" l="1"/>
  <c r="Q17" i="3"/>
  <c r="Q25" i="3"/>
  <c r="Q24" i="3"/>
  <c r="Q27" i="3"/>
  <c r="Q29" i="3"/>
  <c r="Q13" i="3"/>
  <c r="Q28" i="3"/>
  <c r="Q33" i="3"/>
  <c r="Q15" i="3"/>
  <c r="Q30" i="3"/>
  <c r="Q14" i="3"/>
  <c r="Q31" i="3"/>
  <c r="Q26" i="3"/>
  <c r="Q32" i="3"/>
  <c r="Q20" i="3"/>
  <c r="Q19" i="3"/>
  <c r="Q35" i="3"/>
  <c r="Q21" i="3"/>
  <c r="Q34" i="3"/>
  <c r="Q18" i="3"/>
  <c r="Q16" i="3"/>
  <c r="Q37" i="3"/>
  <c r="Q22" i="3"/>
</calcChain>
</file>

<file path=xl/sharedStrings.xml><?xml version="1.0" encoding="utf-8"?>
<sst xmlns="http://schemas.openxmlformats.org/spreadsheetml/2006/main" count="185" uniqueCount="113">
  <si>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</si>
  <si>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</si>
  <si>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</si>
  <si>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</si>
  <si>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</si>
  <si>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</si>
  <si>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</si>
  <si>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</si>
  <si>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</si>
  <si>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</si>
  <si>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</si>
  <si>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</si>
  <si>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</si>
  <si>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</si>
  <si>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</si>
  <si>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</si>
  <si>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</si>
  <si>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</si>
  <si>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</si>
  <si>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</si>
  <si>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</si>
  <si>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</si>
  <si>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</si>
  <si>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</si>
  <si>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</si>
  <si>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</si>
  <si>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</si>
  <si>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</si>
  <si>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</si>
  <si>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</si>
  <si>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</si>
  <si>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</si>
  <si>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</si>
  <si>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</si>
  <si>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</si>
  <si>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</si>
  <si>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</si>
  <si>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</si>
  <si>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</si>
  <si>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</si>
  <si>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</si>
  <si>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</si>
  <si>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</si>
  <si>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</si>
  <si>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</si>
  <si>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</si>
  <si>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</si>
  <si>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</si>
  <si>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</si>
  <si>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</si>
  <si>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</si>
  <si>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</si>
  <si>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</si>
  <si>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</si>
  <si>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</si>
  <si>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</si>
  <si>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</si>
  <si>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</si>
  <si>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</si>
  <si>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</si>
  <si>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</si>
  <si>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</si>
  <si>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</si>
  <si>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</si>
  <si>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</si>
  <si>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</si>
  <si>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</si>
  <si>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</si>
  <si>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</si>
  <si>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</si>
  <si>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</si>
  <si>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</si>
  <si>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</si>
  <si>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</si>
  <si>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</si>
  <si>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</si>
  <si>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</si>
  <si>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</si>
  <si>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</si>
  <si>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</si>
  <si>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</si>
  <si>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</si>
  <si>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</si>
  <si>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</si>
  <si>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</si>
  <si>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FLORA TAVAREZ</t>
  </si>
  <si>
    <t>LIBERTAD SEGURA</t>
  </si>
  <si>
    <t>MODESTINA  TAVERAS CALDERÓN</t>
  </si>
  <si>
    <t>DEPARTAMENTO MÉDICO</t>
  </si>
  <si>
    <t>COORDINACION PROVINCIAL DE DAJABON</t>
  </si>
  <si>
    <t>DANILO FERMÍN AYALA</t>
  </si>
  <si>
    <t>JARDINERO</t>
  </si>
  <si>
    <t>COORDINACION PROVINCIAL   DE BARAHONA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</si>
  <si>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</si>
  <si>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</si>
  <si>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</si>
  <si>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</si>
  <si>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</si>
  <si>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</si>
  <si>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</si>
  <si>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</si>
  <si>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</si>
  <si>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</si>
  <si>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</si>
  <si>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</si>
  <si>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MATILDE YBER CHALAS</t>
  </si>
  <si>
    <t>DOMINGO PINALES</t>
  </si>
  <si>
    <t>AYUDANTE DE CAMION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</si>
  <si>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</si>
  <si>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</si>
  <si>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</si>
  <si>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JUNIO del año 2021</t>
  </si>
  <si>
    <t>CORRESPONDIENTE AL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</si>
</sst>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53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164" fontId="11" fillId="3" borderId="15" xfId="21" applyFont="1" applyFill="1" applyBorder="1" applyAlignment="1"/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D1" zoomScaleNormal="100" workbookViewId="0">
      <selection activeCell="D3" sqref="D3"/>
    </sheetView>
  </sheetViews>
  <sheetFormatPr baseColWidth="10"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30" t="s">
        <v>108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10"/>
    </row>
    <row r="6" spans="1:20" ht="18.75" x14ac:dyDescent="0.25">
      <c r="A6" s="31" t="s">
        <v>109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4"/>
    </row>
    <row r="7" spans="1:20" ht="18" x14ac:dyDescent="0.25">
      <c r="A7" s="2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111</v>
      </c>
      <c r="C8" s="2"/>
      <c r="D8" s="2"/>
      <c r="E8" s="52" t="s">
        <v>112</v>
      </c>
      <c r="F8" s="52"/>
      <c r="G8" s="52"/>
      <c r="H8" s="52"/>
      <c r="I8" s="52"/>
      <c r="J8" s="52"/>
      <c r="K8" s="5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32" t="s">
        <v>0</v>
      </c>
      <c r="B10" s="34" t="s">
        <v>1</v>
      </c>
      <c r="C10" s="5"/>
      <c r="D10" s="5"/>
      <c r="E10" s="5"/>
      <c r="F10" s="36" t="s">
        <v>2</v>
      </c>
      <c r="G10" s="38" t="s">
        <v>53</v>
      </c>
      <c r="H10" s="38" t="s">
        <v>54</v>
      </c>
      <c r="I10" s="40" t="s">
        <v>3</v>
      </c>
      <c r="J10" s="40"/>
      <c r="K10" s="40"/>
      <c r="L10" s="40"/>
      <c r="M10" s="40"/>
      <c r="N10" s="40"/>
      <c r="O10" s="41"/>
      <c r="P10" s="42" t="s">
        <v>4</v>
      </c>
      <c r="Q10" s="43"/>
      <c r="R10" s="32" t="s">
        <v>5</v>
      </c>
      <c r="S10" s="32" t="s">
        <v>6</v>
      </c>
    </row>
    <row r="11" spans="1:20" ht="16.5" x14ac:dyDescent="0.25">
      <c r="A11" s="33"/>
      <c r="B11" s="35"/>
      <c r="C11" s="6" t="s">
        <v>7</v>
      </c>
      <c r="D11" s="6" t="s">
        <v>8</v>
      </c>
      <c r="E11" s="6" t="s">
        <v>9</v>
      </c>
      <c r="F11" s="37"/>
      <c r="G11" s="39"/>
      <c r="H11" s="39"/>
      <c r="I11" s="44" t="s">
        <v>10</v>
      </c>
      <c r="J11" s="44"/>
      <c r="K11" s="39" t="s">
        <v>11</v>
      </c>
      <c r="L11" s="45" t="s">
        <v>12</v>
      </c>
      <c r="M11" s="44"/>
      <c r="N11" s="46" t="s">
        <v>13</v>
      </c>
      <c r="O11" s="47" t="s">
        <v>14</v>
      </c>
      <c r="P11" s="48" t="s">
        <v>15</v>
      </c>
      <c r="Q11" s="50" t="s">
        <v>16</v>
      </c>
      <c r="R11" s="33"/>
      <c r="S11" s="33"/>
    </row>
    <row r="12" spans="1:20" ht="49.5" x14ac:dyDescent="0.25">
      <c r="A12" s="33"/>
      <c r="B12" s="35"/>
      <c r="C12" s="6"/>
      <c r="D12" s="6"/>
      <c r="E12" s="6"/>
      <c r="F12" s="37"/>
      <c r="G12" s="39"/>
      <c r="H12" s="39"/>
      <c r="I12" s="7" t="s">
        <v>17</v>
      </c>
      <c r="J12" s="8" t="s">
        <v>18</v>
      </c>
      <c r="K12" s="39"/>
      <c r="L12" s="7" t="s">
        <v>19</v>
      </c>
      <c r="M12" s="8" t="s">
        <v>20</v>
      </c>
      <c r="N12" s="39"/>
      <c r="O12" s="47"/>
      <c r="P12" s="49"/>
      <c r="Q12" s="51"/>
      <c r="R12" s="33"/>
      <c r="S12" s="33"/>
    </row>
    <row r="13" spans="1:20" x14ac:dyDescent="0.25">
      <c r="A13" s="20" t="s">
        <v>21</v>
      </c>
      <c r="B13" s="14" t="s">
        <v>65</v>
      </c>
      <c r="C13" s="26" t="s">
        <v>75</v>
      </c>
      <c r="D13" s="19" t="s">
        <v>52</v>
      </c>
      <c r="E13" s="21" t="s">
        <v>73</v>
      </c>
      <c r="F13" s="13">
        <v>10000</v>
      </c>
      <c r="G13" s="22">
        <v>0</v>
      </c>
      <c r="H13" s="22">
        <v>25</v>
      </c>
      <c r="I13" s="22">
        <f t="shared" ref="I13:I34" si="0">F13*2.87%</f>
        <v>287</v>
      </c>
      <c r="J13" s="22">
        <f t="shared" ref="J13:J34" si="1">F13*7.1%</f>
        <v>709.99999999999989</v>
      </c>
      <c r="K13" s="22">
        <f t="shared" ref="K13:K34" si="2">F13*1.3%</f>
        <v>130</v>
      </c>
      <c r="L13" s="22">
        <f t="shared" ref="L13:L34" si="3">F13*3.04%</f>
        <v>304</v>
      </c>
      <c r="M13" s="22">
        <f t="shared" ref="M13:M34" si="4">F13*7.9%</f>
        <v>790</v>
      </c>
      <c r="N13" s="22">
        <v>0</v>
      </c>
      <c r="O13" s="23">
        <f t="shared" ref="O13:O34" si="5">I13+J13+M13</f>
        <v>1787</v>
      </c>
      <c r="P13" s="22">
        <f t="shared" ref="P13:P34" si="6">I13+L13+H13</f>
        <v>616</v>
      </c>
      <c r="Q13" s="23">
        <f t="shared" ref="Q13:Q34" si="7">O13+P13</f>
        <v>2403</v>
      </c>
      <c r="R13" s="24">
        <f t="shared" ref="R13:R34" si="8">F13-P13</f>
        <v>9384</v>
      </c>
      <c r="S13" s="25">
        <v>113</v>
      </c>
    </row>
    <row r="14" spans="1:20" x14ac:dyDescent="0.25">
      <c r="A14" s="20" t="s">
        <v>22</v>
      </c>
      <c r="B14" s="15" t="s">
        <v>66</v>
      </c>
      <c r="C14" s="20" t="s">
        <v>76</v>
      </c>
      <c r="D14" s="19" t="s">
        <v>59</v>
      </c>
      <c r="E14" s="21" t="s">
        <v>73</v>
      </c>
      <c r="F14" s="13">
        <v>10000</v>
      </c>
      <c r="G14" s="22">
        <v>0</v>
      </c>
      <c r="H14" s="22">
        <v>25</v>
      </c>
      <c r="I14" s="22">
        <f t="shared" si="0"/>
        <v>287</v>
      </c>
      <c r="J14" s="22">
        <f t="shared" si="1"/>
        <v>709.99999999999989</v>
      </c>
      <c r="K14" s="22">
        <f t="shared" si="2"/>
        <v>130</v>
      </c>
      <c r="L14" s="22">
        <f t="shared" si="3"/>
        <v>304</v>
      </c>
      <c r="M14" s="22">
        <f t="shared" si="4"/>
        <v>790</v>
      </c>
      <c r="N14" s="22">
        <v>0</v>
      </c>
      <c r="O14" s="23">
        <f t="shared" si="5"/>
        <v>1787</v>
      </c>
      <c r="P14" s="22">
        <f t="shared" si="6"/>
        <v>616</v>
      </c>
      <c r="Q14" s="23">
        <f t="shared" si="7"/>
        <v>2403</v>
      </c>
      <c r="R14" s="24">
        <f t="shared" si="8"/>
        <v>9384</v>
      </c>
      <c r="S14" s="25">
        <v>113</v>
      </c>
    </row>
    <row r="15" spans="1:20" x14ac:dyDescent="0.25">
      <c r="A15" s="20" t="s">
        <v>23</v>
      </c>
      <c r="B15" s="16" t="s">
        <v>57</v>
      </c>
      <c r="C15" s="20" t="s">
        <v>76</v>
      </c>
      <c r="D15" s="19" t="s">
        <v>58</v>
      </c>
      <c r="E15" s="21" t="s">
        <v>73</v>
      </c>
      <c r="F15" s="13">
        <v>10000</v>
      </c>
      <c r="G15" s="22">
        <v>0</v>
      </c>
      <c r="H15" s="22">
        <v>25</v>
      </c>
      <c r="I15" s="22">
        <f t="shared" si="0"/>
        <v>287</v>
      </c>
      <c r="J15" s="22">
        <f t="shared" si="1"/>
        <v>709.99999999999989</v>
      </c>
      <c r="K15" s="22">
        <f t="shared" si="2"/>
        <v>130</v>
      </c>
      <c r="L15" s="22">
        <f t="shared" si="3"/>
        <v>304</v>
      </c>
      <c r="M15" s="22">
        <f t="shared" si="4"/>
        <v>790</v>
      </c>
      <c r="N15" s="22">
        <v>1190.1199999999999</v>
      </c>
      <c r="O15" s="23">
        <f t="shared" si="5"/>
        <v>1787</v>
      </c>
      <c r="P15" s="22">
        <f t="shared" si="6"/>
        <v>616</v>
      </c>
      <c r="Q15" s="23">
        <f t="shared" si="7"/>
        <v>2403</v>
      </c>
      <c r="R15" s="24">
        <f t="shared" si="8"/>
        <v>9384</v>
      </c>
      <c r="S15" s="25">
        <v>113</v>
      </c>
    </row>
    <row r="16" spans="1:20" x14ac:dyDescent="0.25">
      <c r="A16" s="20" t="s">
        <v>24</v>
      </c>
      <c r="B16" s="17" t="s">
        <v>80</v>
      </c>
      <c r="C16" s="20" t="s">
        <v>76</v>
      </c>
      <c r="D16" s="11" t="s">
        <v>77</v>
      </c>
      <c r="E16" s="21" t="s">
        <v>73</v>
      </c>
      <c r="F16" s="13">
        <v>13244</v>
      </c>
      <c r="G16" s="22">
        <v>0</v>
      </c>
      <c r="H16" s="22">
        <v>25</v>
      </c>
      <c r="I16" s="22">
        <f t="shared" si="0"/>
        <v>380.1028</v>
      </c>
      <c r="J16" s="22">
        <f t="shared" si="1"/>
        <v>940.32399999999996</v>
      </c>
      <c r="K16" s="22">
        <f t="shared" si="2"/>
        <v>172.17200000000003</v>
      </c>
      <c r="L16" s="22">
        <f t="shared" si="3"/>
        <v>402.61759999999998</v>
      </c>
      <c r="M16" s="22">
        <f t="shared" si="4"/>
        <v>1046.2760000000001</v>
      </c>
      <c r="N16" s="22">
        <v>0</v>
      </c>
      <c r="O16" s="23">
        <f t="shared" si="5"/>
        <v>2366.7028</v>
      </c>
      <c r="P16" s="22">
        <f t="shared" si="6"/>
        <v>807.72039999999993</v>
      </c>
      <c r="Q16" s="23">
        <f t="shared" si="7"/>
        <v>3174.4232000000002</v>
      </c>
      <c r="R16" s="24">
        <f t="shared" si="8"/>
        <v>12436.2796</v>
      </c>
      <c r="S16" s="25">
        <v>113</v>
      </c>
    </row>
    <row r="17" spans="1:19" x14ac:dyDescent="0.25">
      <c r="A17" s="20" t="s">
        <v>25</v>
      </c>
      <c r="B17" s="14" t="s">
        <v>67</v>
      </c>
      <c r="C17" s="20" t="s">
        <v>76</v>
      </c>
      <c r="D17" s="19" t="s">
        <v>59</v>
      </c>
      <c r="E17" s="21" t="s">
        <v>73</v>
      </c>
      <c r="F17" s="13">
        <v>10000</v>
      </c>
      <c r="G17" s="22">
        <v>0</v>
      </c>
      <c r="H17" s="22">
        <v>25</v>
      </c>
      <c r="I17" s="22">
        <f t="shared" si="0"/>
        <v>287</v>
      </c>
      <c r="J17" s="22">
        <f t="shared" si="1"/>
        <v>709.99999999999989</v>
      </c>
      <c r="K17" s="22">
        <f t="shared" si="2"/>
        <v>130</v>
      </c>
      <c r="L17" s="22">
        <f t="shared" si="3"/>
        <v>304</v>
      </c>
      <c r="M17" s="22">
        <f t="shared" si="4"/>
        <v>790</v>
      </c>
      <c r="N17" s="22">
        <v>0</v>
      </c>
      <c r="O17" s="23">
        <f t="shared" si="5"/>
        <v>1787</v>
      </c>
      <c r="P17" s="22">
        <f t="shared" si="6"/>
        <v>616</v>
      </c>
      <c r="Q17" s="23">
        <f t="shared" si="7"/>
        <v>2403</v>
      </c>
      <c r="R17" s="24">
        <f t="shared" si="8"/>
        <v>9384</v>
      </c>
      <c r="S17" s="25">
        <v>113</v>
      </c>
    </row>
    <row r="18" spans="1:19" x14ac:dyDescent="0.25">
      <c r="A18" s="20" t="s">
        <v>26</v>
      </c>
      <c r="B18" s="12" t="s">
        <v>81</v>
      </c>
      <c r="C18" s="20" t="s">
        <v>76</v>
      </c>
      <c r="D18" s="11" t="s">
        <v>79</v>
      </c>
      <c r="E18" s="21" t="s">
        <v>73</v>
      </c>
      <c r="F18" s="13">
        <v>11011</v>
      </c>
      <c r="G18" s="22">
        <v>0</v>
      </c>
      <c r="H18" s="22">
        <v>25</v>
      </c>
      <c r="I18" s="22">
        <f t="shared" si="0"/>
        <v>316.01569999999998</v>
      </c>
      <c r="J18" s="22">
        <f t="shared" si="1"/>
        <v>781.78099999999995</v>
      </c>
      <c r="K18" s="22">
        <f t="shared" si="2"/>
        <v>143.143</v>
      </c>
      <c r="L18" s="22">
        <f t="shared" si="3"/>
        <v>334.73439999999999</v>
      </c>
      <c r="M18" s="22">
        <f t="shared" si="4"/>
        <v>869.86900000000003</v>
      </c>
      <c r="N18" s="22">
        <v>0</v>
      </c>
      <c r="O18" s="23">
        <f t="shared" si="5"/>
        <v>1967.6657</v>
      </c>
      <c r="P18" s="22">
        <f t="shared" si="6"/>
        <v>675.75009999999997</v>
      </c>
      <c r="Q18" s="23">
        <f t="shared" si="7"/>
        <v>2643.4157999999998</v>
      </c>
      <c r="R18" s="24">
        <f t="shared" si="8"/>
        <v>10335.249900000001</v>
      </c>
      <c r="S18" s="25">
        <v>113</v>
      </c>
    </row>
    <row r="19" spans="1:19" x14ac:dyDescent="0.25">
      <c r="A19" s="20" t="s">
        <v>27</v>
      </c>
      <c r="B19" s="14" t="s">
        <v>68</v>
      </c>
      <c r="C19" s="20" t="s">
        <v>76</v>
      </c>
      <c r="D19" s="19" t="s">
        <v>59</v>
      </c>
      <c r="E19" s="21" t="s">
        <v>73</v>
      </c>
      <c r="F19" s="13">
        <v>10000</v>
      </c>
      <c r="G19" s="22">
        <v>0</v>
      </c>
      <c r="H19" s="22">
        <v>25</v>
      </c>
      <c r="I19" s="22">
        <f t="shared" si="0"/>
        <v>287</v>
      </c>
      <c r="J19" s="22">
        <f t="shared" si="1"/>
        <v>709.99999999999989</v>
      </c>
      <c r="K19" s="22">
        <f t="shared" si="2"/>
        <v>130</v>
      </c>
      <c r="L19" s="22">
        <f t="shared" si="3"/>
        <v>304</v>
      </c>
      <c r="M19" s="22">
        <f t="shared" si="4"/>
        <v>790</v>
      </c>
      <c r="N19" s="22">
        <v>0</v>
      </c>
      <c r="O19" s="23">
        <f t="shared" si="5"/>
        <v>1787</v>
      </c>
      <c r="P19" s="22">
        <f t="shared" si="6"/>
        <v>616</v>
      </c>
      <c r="Q19" s="23">
        <f t="shared" si="7"/>
        <v>2403</v>
      </c>
      <c r="R19" s="24">
        <f t="shared" si="8"/>
        <v>9384</v>
      </c>
      <c r="S19" s="25">
        <v>113</v>
      </c>
    </row>
    <row r="20" spans="1:19" x14ac:dyDescent="0.25">
      <c r="A20" s="20" t="s">
        <v>28</v>
      </c>
      <c r="B20" s="14" t="s">
        <v>69</v>
      </c>
      <c r="C20" s="20" t="s">
        <v>76</v>
      </c>
      <c r="D20" s="19" t="s">
        <v>59</v>
      </c>
      <c r="E20" s="21" t="s">
        <v>73</v>
      </c>
      <c r="F20" s="13">
        <v>10000</v>
      </c>
      <c r="G20" s="22">
        <v>0</v>
      </c>
      <c r="H20" s="22">
        <v>25</v>
      </c>
      <c r="I20" s="22">
        <f t="shared" si="0"/>
        <v>287</v>
      </c>
      <c r="J20" s="22">
        <f t="shared" si="1"/>
        <v>709.99999999999989</v>
      </c>
      <c r="K20" s="22">
        <f t="shared" si="2"/>
        <v>130</v>
      </c>
      <c r="L20" s="22">
        <f t="shared" si="3"/>
        <v>304</v>
      </c>
      <c r="M20" s="22">
        <f t="shared" si="4"/>
        <v>790</v>
      </c>
      <c r="N20" s="22">
        <v>0</v>
      </c>
      <c r="O20" s="23">
        <f t="shared" si="5"/>
        <v>1787</v>
      </c>
      <c r="P20" s="22">
        <f t="shared" si="6"/>
        <v>616</v>
      </c>
      <c r="Q20" s="23">
        <f t="shared" si="7"/>
        <v>2403</v>
      </c>
      <c r="R20" s="24">
        <f t="shared" si="8"/>
        <v>9384</v>
      </c>
      <c r="S20" s="25">
        <v>113</v>
      </c>
    </row>
    <row r="21" spans="1:19" x14ac:dyDescent="0.25">
      <c r="A21" s="20" t="s">
        <v>29</v>
      </c>
      <c r="B21" s="14" t="s">
        <v>70</v>
      </c>
      <c r="C21" s="20" t="s">
        <v>76</v>
      </c>
      <c r="D21" s="19" t="s">
        <v>59</v>
      </c>
      <c r="E21" s="21" t="s">
        <v>73</v>
      </c>
      <c r="F21" s="13">
        <v>10000</v>
      </c>
      <c r="G21" s="22">
        <v>0</v>
      </c>
      <c r="H21" s="22">
        <v>25</v>
      </c>
      <c r="I21" s="22">
        <f t="shared" si="0"/>
        <v>287</v>
      </c>
      <c r="J21" s="22">
        <f t="shared" si="1"/>
        <v>709.99999999999989</v>
      </c>
      <c r="K21" s="22">
        <f t="shared" si="2"/>
        <v>130</v>
      </c>
      <c r="L21" s="22">
        <f t="shared" si="3"/>
        <v>304</v>
      </c>
      <c r="M21" s="22">
        <f t="shared" si="4"/>
        <v>790</v>
      </c>
      <c r="N21" s="22">
        <v>0</v>
      </c>
      <c r="O21" s="23">
        <f t="shared" si="5"/>
        <v>1787</v>
      </c>
      <c r="P21" s="22">
        <f t="shared" si="6"/>
        <v>616</v>
      </c>
      <c r="Q21" s="23">
        <f t="shared" si="7"/>
        <v>2403</v>
      </c>
      <c r="R21" s="24">
        <f t="shared" si="8"/>
        <v>9384</v>
      </c>
      <c r="S21" s="25">
        <v>113</v>
      </c>
    </row>
    <row r="22" spans="1:19" x14ac:dyDescent="0.25">
      <c r="A22" s="20" t="s">
        <v>30</v>
      </c>
      <c r="B22" s="16" t="s">
        <v>71</v>
      </c>
      <c r="C22" s="20" t="s">
        <v>76</v>
      </c>
      <c r="D22" s="19" t="s">
        <v>59</v>
      </c>
      <c r="E22" s="21" t="s">
        <v>73</v>
      </c>
      <c r="F22" s="13">
        <v>10000</v>
      </c>
      <c r="G22" s="22">
        <v>0</v>
      </c>
      <c r="H22" s="22">
        <v>25</v>
      </c>
      <c r="I22" s="22">
        <f t="shared" si="0"/>
        <v>287</v>
      </c>
      <c r="J22" s="22">
        <f t="shared" si="1"/>
        <v>709.99999999999989</v>
      </c>
      <c r="K22" s="22">
        <f t="shared" si="2"/>
        <v>130</v>
      </c>
      <c r="L22" s="22">
        <f t="shared" si="3"/>
        <v>304</v>
      </c>
      <c r="M22" s="22">
        <f t="shared" si="4"/>
        <v>790</v>
      </c>
      <c r="N22" s="22">
        <v>0</v>
      </c>
      <c r="O22" s="23">
        <f t="shared" si="5"/>
        <v>1787</v>
      </c>
      <c r="P22" s="22">
        <f t="shared" si="6"/>
        <v>616</v>
      </c>
      <c r="Q22" s="23">
        <f t="shared" si="7"/>
        <v>2403</v>
      </c>
      <c r="R22" s="24">
        <f t="shared" si="8"/>
        <v>9384</v>
      </c>
      <c r="S22" s="25">
        <v>113</v>
      </c>
    </row>
    <row r="23" spans="1:19" x14ac:dyDescent="0.25">
      <c r="A23" s="20" t="s">
        <v>31</v>
      </c>
      <c r="B23" s="12" t="s">
        <v>82</v>
      </c>
      <c r="C23" s="20" t="s">
        <v>76</v>
      </c>
      <c r="D23" s="11" t="s">
        <v>79</v>
      </c>
      <c r="E23" s="21" t="s">
        <v>73</v>
      </c>
      <c r="F23" s="13">
        <v>11011</v>
      </c>
      <c r="G23" s="22">
        <v>0</v>
      </c>
      <c r="H23" s="22">
        <v>25</v>
      </c>
      <c r="I23" s="22">
        <f t="shared" si="0"/>
        <v>316.01569999999998</v>
      </c>
      <c r="J23" s="22">
        <f t="shared" si="1"/>
        <v>781.78099999999995</v>
      </c>
      <c r="K23" s="22">
        <f t="shared" si="2"/>
        <v>143.143</v>
      </c>
      <c r="L23" s="22">
        <f t="shared" si="3"/>
        <v>334.73439999999999</v>
      </c>
      <c r="M23" s="22">
        <f t="shared" si="4"/>
        <v>869.86900000000003</v>
      </c>
      <c r="N23" s="22">
        <v>1190.1199999999999</v>
      </c>
      <c r="O23" s="23">
        <f t="shared" si="5"/>
        <v>1967.6657</v>
      </c>
      <c r="P23" s="22">
        <f t="shared" si="6"/>
        <v>675.75009999999997</v>
      </c>
      <c r="Q23" s="23">
        <f t="shared" si="7"/>
        <v>2643.4157999999998</v>
      </c>
      <c r="R23" s="24">
        <f t="shared" si="8"/>
        <v>10335.249900000001</v>
      </c>
      <c r="S23" s="25">
        <v>113</v>
      </c>
    </row>
    <row r="24" spans="1:19" x14ac:dyDescent="0.25">
      <c r="A24" s="20" t="s">
        <v>32</v>
      </c>
      <c r="B24" s="12" t="s">
        <v>83</v>
      </c>
      <c r="C24" s="20" t="s">
        <v>76</v>
      </c>
      <c r="D24" s="11" t="s">
        <v>79</v>
      </c>
      <c r="E24" s="21" t="s">
        <v>73</v>
      </c>
      <c r="F24" s="13">
        <v>11011</v>
      </c>
      <c r="G24" s="22">
        <v>0</v>
      </c>
      <c r="H24" s="22">
        <v>25</v>
      </c>
      <c r="I24" s="22">
        <f t="shared" si="0"/>
        <v>316.01569999999998</v>
      </c>
      <c r="J24" s="22">
        <f t="shared" si="1"/>
        <v>781.78099999999995</v>
      </c>
      <c r="K24" s="22">
        <f t="shared" si="2"/>
        <v>143.143</v>
      </c>
      <c r="L24" s="22">
        <f t="shared" si="3"/>
        <v>334.73439999999999</v>
      </c>
      <c r="M24" s="22">
        <f t="shared" si="4"/>
        <v>869.86900000000003</v>
      </c>
      <c r="N24" s="22">
        <v>0</v>
      </c>
      <c r="O24" s="23">
        <f t="shared" si="5"/>
        <v>1967.6657</v>
      </c>
      <c r="P24" s="22">
        <f t="shared" si="6"/>
        <v>675.75009999999997</v>
      </c>
      <c r="Q24" s="23">
        <f t="shared" si="7"/>
        <v>2643.4157999999998</v>
      </c>
      <c r="R24" s="24">
        <f t="shared" si="8"/>
        <v>10335.249900000001</v>
      </c>
      <c r="S24" s="25">
        <v>113</v>
      </c>
    </row>
    <row r="25" spans="1:19" x14ac:dyDescent="0.25">
      <c r="A25" s="20" t="s">
        <v>33</v>
      </c>
      <c r="B25" s="12" t="s">
        <v>84</v>
      </c>
      <c r="C25" s="20" t="s">
        <v>76</v>
      </c>
      <c r="D25" s="11" t="s">
        <v>79</v>
      </c>
      <c r="E25" s="21" t="s">
        <v>73</v>
      </c>
      <c r="F25" s="13">
        <v>10000</v>
      </c>
      <c r="G25" s="22">
        <v>0</v>
      </c>
      <c r="H25" s="22">
        <v>25</v>
      </c>
      <c r="I25" s="22">
        <f t="shared" si="0"/>
        <v>287</v>
      </c>
      <c r="J25" s="22">
        <f t="shared" si="1"/>
        <v>709.99999999999989</v>
      </c>
      <c r="K25" s="22">
        <f t="shared" si="2"/>
        <v>130</v>
      </c>
      <c r="L25" s="22">
        <f t="shared" si="3"/>
        <v>304</v>
      </c>
      <c r="M25" s="22">
        <f t="shared" si="4"/>
        <v>790</v>
      </c>
      <c r="N25" s="22">
        <v>0</v>
      </c>
      <c r="O25" s="23">
        <f t="shared" si="5"/>
        <v>1787</v>
      </c>
      <c r="P25" s="22">
        <f t="shared" si="6"/>
        <v>616</v>
      </c>
      <c r="Q25" s="23">
        <f t="shared" si="7"/>
        <v>2403</v>
      </c>
      <c r="R25" s="24">
        <f t="shared" si="8"/>
        <v>9384</v>
      </c>
      <c r="S25" s="25">
        <v>113</v>
      </c>
    </row>
    <row r="26" spans="1:19" x14ac:dyDescent="0.25">
      <c r="A26" s="20" t="s">
        <v>34</v>
      </c>
      <c r="B26" s="14" t="s">
        <v>72</v>
      </c>
      <c r="C26" s="20" t="s">
        <v>76</v>
      </c>
      <c r="D26" s="19" t="s">
        <v>59</v>
      </c>
      <c r="E26" s="21" t="s">
        <v>73</v>
      </c>
      <c r="F26" s="13">
        <v>10000</v>
      </c>
      <c r="G26" s="22">
        <v>0</v>
      </c>
      <c r="H26" s="22">
        <v>25</v>
      </c>
      <c r="I26" s="22">
        <f t="shared" si="0"/>
        <v>287</v>
      </c>
      <c r="J26" s="22">
        <f t="shared" si="1"/>
        <v>709.99999999999989</v>
      </c>
      <c r="K26" s="22">
        <f t="shared" si="2"/>
        <v>130</v>
      </c>
      <c r="L26" s="22">
        <f t="shared" si="3"/>
        <v>304</v>
      </c>
      <c r="M26" s="22">
        <f t="shared" si="4"/>
        <v>790</v>
      </c>
      <c r="N26" s="22">
        <v>0</v>
      </c>
      <c r="O26" s="23">
        <f t="shared" si="5"/>
        <v>1787</v>
      </c>
      <c r="P26" s="22">
        <f t="shared" si="6"/>
        <v>616</v>
      </c>
      <c r="Q26" s="23">
        <f t="shared" si="7"/>
        <v>2403</v>
      </c>
      <c r="R26" s="24">
        <f t="shared" si="8"/>
        <v>9384</v>
      </c>
      <c r="S26" s="25">
        <v>113</v>
      </c>
    </row>
    <row r="27" spans="1:19" x14ac:dyDescent="0.25">
      <c r="A27" s="20" t="s">
        <v>35</v>
      </c>
      <c r="B27" s="14" t="s">
        <v>60</v>
      </c>
      <c r="C27" s="20" t="s">
        <v>76</v>
      </c>
      <c r="D27" s="19" t="s">
        <v>61</v>
      </c>
      <c r="E27" s="21" t="s">
        <v>73</v>
      </c>
      <c r="F27" s="13">
        <v>10000</v>
      </c>
      <c r="G27" s="22">
        <v>0</v>
      </c>
      <c r="H27" s="22">
        <v>25</v>
      </c>
      <c r="I27" s="22">
        <f t="shared" si="0"/>
        <v>287</v>
      </c>
      <c r="J27" s="22">
        <f t="shared" si="1"/>
        <v>709.99999999999989</v>
      </c>
      <c r="K27" s="22">
        <f t="shared" si="2"/>
        <v>130</v>
      </c>
      <c r="L27" s="22">
        <f t="shared" si="3"/>
        <v>304</v>
      </c>
      <c r="M27" s="22">
        <f t="shared" si="4"/>
        <v>790</v>
      </c>
      <c r="N27" s="22">
        <v>0</v>
      </c>
      <c r="O27" s="23">
        <f t="shared" si="5"/>
        <v>1787</v>
      </c>
      <c r="P27" s="22">
        <f t="shared" si="6"/>
        <v>616</v>
      </c>
      <c r="Q27" s="23">
        <f t="shared" si="7"/>
        <v>2403</v>
      </c>
      <c r="R27" s="24">
        <f t="shared" si="8"/>
        <v>9384</v>
      </c>
      <c r="S27" s="25">
        <v>113</v>
      </c>
    </row>
    <row r="28" spans="1:19" x14ac:dyDescent="0.25">
      <c r="A28" s="20" t="s">
        <v>36</v>
      </c>
      <c r="B28" s="14" t="s">
        <v>62</v>
      </c>
      <c r="C28" s="20" t="s">
        <v>76</v>
      </c>
      <c r="D28" s="19" t="s">
        <v>59</v>
      </c>
      <c r="E28" s="21" t="s">
        <v>73</v>
      </c>
      <c r="F28" s="13">
        <v>10000</v>
      </c>
      <c r="G28" s="22">
        <v>0</v>
      </c>
      <c r="H28" s="22">
        <v>25</v>
      </c>
      <c r="I28" s="22">
        <f t="shared" si="0"/>
        <v>287</v>
      </c>
      <c r="J28" s="22">
        <f t="shared" si="1"/>
        <v>709.99999999999989</v>
      </c>
      <c r="K28" s="22">
        <f t="shared" si="2"/>
        <v>130</v>
      </c>
      <c r="L28" s="22">
        <f t="shared" si="3"/>
        <v>304</v>
      </c>
      <c r="M28" s="22">
        <f t="shared" si="4"/>
        <v>790</v>
      </c>
      <c r="N28" s="22">
        <v>0</v>
      </c>
      <c r="O28" s="23">
        <f t="shared" si="5"/>
        <v>1787</v>
      </c>
      <c r="P28" s="22">
        <f t="shared" si="6"/>
        <v>616</v>
      </c>
      <c r="Q28" s="23">
        <f t="shared" si="7"/>
        <v>2403</v>
      </c>
      <c r="R28" s="24">
        <f t="shared" si="8"/>
        <v>9384</v>
      </c>
      <c r="S28" s="25">
        <v>113</v>
      </c>
    </row>
    <row r="29" spans="1:19" x14ac:dyDescent="0.25">
      <c r="A29" s="20" t="s">
        <v>37</v>
      </c>
      <c r="B29" s="14" t="s">
        <v>63</v>
      </c>
      <c r="C29" s="20" t="s">
        <v>76</v>
      </c>
      <c r="D29" s="19" t="s">
        <v>59</v>
      </c>
      <c r="E29" s="21" t="s">
        <v>73</v>
      </c>
      <c r="F29" s="13">
        <v>12547.54</v>
      </c>
      <c r="G29" s="22">
        <v>0</v>
      </c>
      <c r="H29" s="22">
        <v>25</v>
      </c>
      <c r="I29" s="22">
        <f t="shared" si="0"/>
        <v>360.11439800000005</v>
      </c>
      <c r="J29" s="22">
        <f t="shared" si="1"/>
        <v>890.87533999999994</v>
      </c>
      <c r="K29" s="22">
        <f t="shared" si="2"/>
        <v>163.11802000000003</v>
      </c>
      <c r="L29" s="22">
        <f t="shared" si="3"/>
        <v>381.44521600000002</v>
      </c>
      <c r="M29" s="22">
        <f t="shared" si="4"/>
        <v>991.25566000000003</v>
      </c>
      <c r="N29" s="22">
        <v>0</v>
      </c>
      <c r="O29" s="23">
        <f t="shared" si="5"/>
        <v>2242.245398</v>
      </c>
      <c r="P29" s="22">
        <f t="shared" si="6"/>
        <v>766.55961400000001</v>
      </c>
      <c r="Q29" s="23">
        <f t="shared" si="7"/>
        <v>3008.8050119999998</v>
      </c>
      <c r="R29" s="24">
        <f t="shared" si="8"/>
        <v>11780.980386000001</v>
      </c>
      <c r="S29" s="25">
        <v>113</v>
      </c>
    </row>
    <row r="30" spans="1:19" x14ac:dyDescent="0.25">
      <c r="A30" s="20" t="s">
        <v>38</v>
      </c>
      <c r="B30" s="14" t="s">
        <v>64</v>
      </c>
      <c r="C30" s="20" t="s">
        <v>76</v>
      </c>
      <c r="D30" s="19" t="s">
        <v>59</v>
      </c>
      <c r="E30" s="21" t="s">
        <v>73</v>
      </c>
      <c r="F30" s="13">
        <v>10000</v>
      </c>
      <c r="G30" s="22">
        <v>0</v>
      </c>
      <c r="H30" s="22">
        <v>25</v>
      </c>
      <c r="I30" s="22">
        <f t="shared" si="0"/>
        <v>287</v>
      </c>
      <c r="J30" s="22">
        <f t="shared" si="1"/>
        <v>709.99999999999989</v>
      </c>
      <c r="K30" s="22">
        <f t="shared" si="2"/>
        <v>130</v>
      </c>
      <c r="L30" s="22">
        <f t="shared" si="3"/>
        <v>304</v>
      </c>
      <c r="M30" s="22">
        <f t="shared" si="4"/>
        <v>790</v>
      </c>
      <c r="N30" s="22">
        <v>1190.1199999999999</v>
      </c>
      <c r="O30" s="23">
        <f t="shared" si="5"/>
        <v>1787</v>
      </c>
      <c r="P30" s="22">
        <f t="shared" si="6"/>
        <v>616</v>
      </c>
      <c r="Q30" s="23">
        <f t="shared" si="7"/>
        <v>2403</v>
      </c>
      <c r="R30" s="24">
        <f t="shared" si="8"/>
        <v>9384</v>
      </c>
      <c r="S30" s="25">
        <v>113</v>
      </c>
    </row>
    <row r="31" spans="1:19" x14ac:dyDescent="0.25">
      <c r="A31" s="20" t="s">
        <v>39</v>
      </c>
      <c r="B31" s="14" t="s">
        <v>74</v>
      </c>
      <c r="C31" s="20" t="s">
        <v>76</v>
      </c>
      <c r="D31" s="19" t="s">
        <v>52</v>
      </c>
      <c r="E31" s="21" t="s">
        <v>73</v>
      </c>
      <c r="F31" s="13">
        <v>10000</v>
      </c>
      <c r="G31" s="22">
        <v>0</v>
      </c>
      <c r="H31" s="22">
        <v>25</v>
      </c>
      <c r="I31" s="22">
        <f t="shared" si="0"/>
        <v>287</v>
      </c>
      <c r="J31" s="22">
        <f t="shared" si="1"/>
        <v>709.99999999999989</v>
      </c>
      <c r="K31" s="22">
        <f t="shared" si="2"/>
        <v>130</v>
      </c>
      <c r="L31" s="22">
        <f t="shared" si="3"/>
        <v>304</v>
      </c>
      <c r="M31" s="22">
        <f t="shared" si="4"/>
        <v>790</v>
      </c>
      <c r="N31" s="22">
        <v>0</v>
      </c>
      <c r="O31" s="23">
        <f t="shared" si="5"/>
        <v>1787</v>
      </c>
      <c r="P31" s="22">
        <f t="shared" si="6"/>
        <v>616</v>
      </c>
      <c r="Q31" s="23">
        <f t="shared" si="7"/>
        <v>2403</v>
      </c>
      <c r="R31" s="24">
        <f t="shared" si="8"/>
        <v>9384</v>
      </c>
      <c r="S31" s="25">
        <v>113</v>
      </c>
    </row>
    <row r="32" spans="1:19" x14ac:dyDescent="0.25">
      <c r="A32" s="20" t="s">
        <v>40</v>
      </c>
      <c r="B32" s="12" t="s">
        <v>86</v>
      </c>
      <c r="C32" s="20" t="s">
        <v>76</v>
      </c>
      <c r="D32" s="11" t="s">
        <v>79</v>
      </c>
      <c r="E32" s="21" t="s">
        <v>73</v>
      </c>
      <c r="F32" s="13">
        <v>11011</v>
      </c>
      <c r="G32" s="22">
        <v>0</v>
      </c>
      <c r="H32" s="22">
        <v>25</v>
      </c>
      <c r="I32" s="22">
        <f t="shared" si="0"/>
        <v>316.01569999999998</v>
      </c>
      <c r="J32" s="22">
        <f t="shared" si="1"/>
        <v>781.78099999999995</v>
      </c>
      <c r="K32" s="22">
        <f t="shared" si="2"/>
        <v>143.143</v>
      </c>
      <c r="L32" s="22">
        <f t="shared" si="3"/>
        <v>334.73439999999999</v>
      </c>
      <c r="M32" s="22">
        <f t="shared" si="4"/>
        <v>869.86900000000003</v>
      </c>
      <c r="N32" s="22">
        <v>0</v>
      </c>
      <c r="O32" s="23">
        <f t="shared" si="5"/>
        <v>1967.6657</v>
      </c>
      <c r="P32" s="22">
        <f t="shared" si="6"/>
        <v>675.75009999999997</v>
      </c>
      <c r="Q32" s="23">
        <f t="shared" si="7"/>
        <v>2643.4157999999998</v>
      </c>
      <c r="R32" s="24">
        <f t="shared" si="8"/>
        <v>10335.249900000001</v>
      </c>
      <c r="S32" s="25">
        <v>113</v>
      </c>
    </row>
    <row r="33" spans="1:19" x14ac:dyDescent="0.25">
      <c r="A33" s="20" t="s">
        <v>41</v>
      </c>
      <c r="B33" s="12" t="s">
        <v>87</v>
      </c>
      <c r="C33" s="20" t="s">
        <v>76</v>
      </c>
      <c r="D33" s="11" t="s">
        <v>79</v>
      </c>
      <c r="E33" s="21" t="s">
        <v>73</v>
      </c>
      <c r="F33" s="13">
        <v>10000</v>
      </c>
      <c r="G33" s="22">
        <v>0</v>
      </c>
      <c r="H33" s="22">
        <v>25</v>
      </c>
      <c r="I33" s="22">
        <f t="shared" si="0"/>
        <v>287</v>
      </c>
      <c r="J33" s="22">
        <f t="shared" si="1"/>
        <v>709.99999999999989</v>
      </c>
      <c r="K33" s="22">
        <f t="shared" si="2"/>
        <v>130</v>
      </c>
      <c r="L33" s="22">
        <f t="shared" si="3"/>
        <v>304</v>
      </c>
      <c r="M33" s="22">
        <f t="shared" si="4"/>
        <v>790</v>
      </c>
      <c r="N33" s="22">
        <v>0</v>
      </c>
      <c r="O33" s="23">
        <f t="shared" si="5"/>
        <v>1787</v>
      </c>
      <c r="P33" s="22">
        <f t="shared" si="6"/>
        <v>616</v>
      </c>
      <c r="Q33" s="23">
        <f t="shared" si="7"/>
        <v>2403</v>
      </c>
      <c r="R33" s="24">
        <f t="shared" si="8"/>
        <v>9384</v>
      </c>
      <c r="S33" s="25">
        <v>113</v>
      </c>
    </row>
    <row r="34" spans="1:19" x14ac:dyDescent="0.25">
      <c r="A34" s="20" t="s">
        <v>42</v>
      </c>
      <c r="B34" s="14" t="s">
        <v>55</v>
      </c>
      <c r="C34" s="26" t="s">
        <v>88</v>
      </c>
      <c r="D34" s="19" t="s">
        <v>56</v>
      </c>
      <c r="E34" s="21" t="s">
        <v>73</v>
      </c>
      <c r="F34" s="13">
        <v>10755.03</v>
      </c>
      <c r="G34" s="22">
        <v>0</v>
      </c>
      <c r="H34" s="22">
        <v>25</v>
      </c>
      <c r="I34" s="22">
        <f t="shared" si="0"/>
        <v>308.66936100000004</v>
      </c>
      <c r="J34" s="22">
        <f t="shared" si="1"/>
        <v>763.60712999999998</v>
      </c>
      <c r="K34" s="22">
        <f t="shared" si="2"/>
        <v>139.81539000000001</v>
      </c>
      <c r="L34" s="22">
        <f t="shared" si="3"/>
        <v>326.95291200000003</v>
      </c>
      <c r="M34" s="22">
        <f t="shared" si="4"/>
        <v>849.64737000000002</v>
      </c>
      <c r="N34" s="22">
        <v>0</v>
      </c>
      <c r="O34" s="23">
        <f t="shared" si="5"/>
        <v>1921.9238610000002</v>
      </c>
      <c r="P34" s="22">
        <f t="shared" si="6"/>
        <v>660.62227300000006</v>
      </c>
      <c r="Q34" s="23">
        <f t="shared" si="7"/>
        <v>2582.5461340000002</v>
      </c>
      <c r="R34" s="24">
        <f t="shared" si="8"/>
        <v>10094.407727</v>
      </c>
      <c r="S34" s="25">
        <v>113</v>
      </c>
    </row>
    <row r="35" spans="1:19" x14ac:dyDescent="0.25">
      <c r="A35" s="20" t="s">
        <v>43</v>
      </c>
      <c r="B35" s="12" t="s">
        <v>85</v>
      </c>
      <c r="C35" s="26" t="s">
        <v>89</v>
      </c>
      <c r="D35" s="11" t="s">
        <v>52</v>
      </c>
      <c r="E35" s="21" t="s">
        <v>73</v>
      </c>
      <c r="F35" s="13">
        <v>10000</v>
      </c>
      <c r="G35" s="22">
        <v>0</v>
      </c>
      <c r="H35" s="22">
        <v>25</v>
      </c>
      <c r="I35" s="22">
        <f t="shared" ref="I35:I37" si="9">F35*2.87%</f>
        <v>287</v>
      </c>
      <c r="J35" s="22">
        <f t="shared" ref="J35:J37" si="10">F35*7.1%</f>
        <v>709.99999999999989</v>
      </c>
      <c r="K35" s="22">
        <f t="shared" ref="K35:K37" si="11">F35*1.3%</f>
        <v>130</v>
      </c>
      <c r="L35" s="22">
        <f t="shared" ref="L35:L37" si="12">F35*3.04%</f>
        <v>304</v>
      </c>
      <c r="M35" s="22">
        <f t="shared" ref="M35:M37" si="13">F35*7.9%</f>
        <v>790</v>
      </c>
      <c r="N35" s="22">
        <v>0</v>
      </c>
      <c r="O35" s="23">
        <f t="shared" ref="O35:O37" si="14">I35+J35+M35</f>
        <v>1787</v>
      </c>
      <c r="P35" s="22">
        <f t="shared" ref="P35:P37" si="15">I35+L35+H35</f>
        <v>616</v>
      </c>
      <c r="Q35" s="23">
        <f t="shared" ref="Q35:Q37" si="16">O35+P35</f>
        <v>2403</v>
      </c>
      <c r="R35" s="24">
        <f t="shared" ref="R35:R37" si="17">F35-P35</f>
        <v>9384</v>
      </c>
      <c r="S35" s="25">
        <v>113</v>
      </c>
    </row>
    <row r="36" spans="1:19" x14ac:dyDescent="0.25">
      <c r="A36" s="20" t="s">
        <v>44</v>
      </c>
      <c r="B36" s="17" t="s">
        <v>100</v>
      </c>
      <c r="C36" s="20" t="s">
        <v>99</v>
      </c>
      <c r="D36" s="11" t="s">
        <v>98</v>
      </c>
      <c r="E36" s="21" t="s">
        <v>73</v>
      </c>
      <c r="F36" s="18">
        <v>15615.6</v>
      </c>
      <c r="G36" s="22">
        <v>0</v>
      </c>
      <c r="H36" s="22">
        <v>44</v>
      </c>
      <c r="I36" s="22">
        <f>F36*2.87%</f>
        <v>448.16772000000003</v>
      </c>
      <c r="J36" s="22">
        <f>F36*7.9%</f>
        <v>1233.6324</v>
      </c>
      <c r="K36" s="22">
        <f>F36*1.1%</f>
        <v>171.77160000000003</v>
      </c>
      <c r="L36" s="22">
        <f>F36*3.04%</f>
        <v>474.71424000000002</v>
      </c>
      <c r="M36" s="22">
        <f>F36*7.9%</f>
        <v>1233.6324</v>
      </c>
      <c r="N36" s="22">
        <v>0</v>
      </c>
      <c r="O36" s="23">
        <f>I36+J36</f>
        <v>1681.8001199999999</v>
      </c>
      <c r="P36" s="22">
        <f>I36+L36+H36+G36</f>
        <v>966.88196000000005</v>
      </c>
      <c r="Q36" s="23">
        <f>O36+P36</f>
        <v>2648.68208</v>
      </c>
      <c r="R36" s="24">
        <f>F36-P36</f>
        <v>14648.71804</v>
      </c>
      <c r="S36" s="25">
        <v>113</v>
      </c>
    </row>
    <row r="37" spans="1:19" x14ac:dyDescent="0.25">
      <c r="A37" s="20" t="s">
        <v>45</v>
      </c>
      <c r="B37" s="12" t="s">
        <v>78</v>
      </c>
      <c r="C37" s="20" t="s">
        <v>76</v>
      </c>
      <c r="D37" s="11" t="s">
        <v>79</v>
      </c>
      <c r="E37" s="21" t="s">
        <v>73</v>
      </c>
      <c r="F37" s="18">
        <v>14314.3</v>
      </c>
      <c r="G37" s="22">
        <v>0</v>
      </c>
      <c r="H37" s="22">
        <v>25</v>
      </c>
      <c r="I37" s="22">
        <f t="shared" si="9"/>
        <v>410.82040999999998</v>
      </c>
      <c r="J37" s="22">
        <f t="shared" si="10"/>
        <v>1016.3152999999999</v>
      </c>
      <c r="K37" s="22">
        <f t="shared" si="11"/>
        <v>186.08590000000001</v>
      </c>
      <c r="L37" s="22">
        <f t="shared" si="12"/>
        <v>435.15472</v>
      </c>
      <c r="M37" s="22">
        <f t="shared" si="13"/>
        <v>1130.8297</v>
      </c>
      <c r="N37" s="22">
        <v>0</v>
      </c>
      <c r="O37" s="23">
        <f t="shared" si="14"/>
        <v>2557.9654099999998</v>
      </c>
      <c r="P37" s="22">
        <f t="shared" si="15"/>
        <v>870.97513000000004</v>
      </c>
      <c r="Q37" s="23">
        <f t="shared" si="16"/>
        <v>3428.9405399999996</v>
      </c>
      <c r="R37" s="24">
        <f t="shared" si="17"/>
        <v>13443.324869999999</v>
      </c>
      <c r="S37" s="25">
        <v>113</v>
      </c>
    </row>
    <row r="38" spans="1:19" x14ac:dyDescent="0.25">
      <c r="A38" s="20" t="s">
        <v>46</v>
      </c>
      <c r="B38" s="27" t="s">
        <v>90</v>
      </c>
      <c r="C38" s="20" t="s">
        <v>92</v>
      </c>
      <c r="D38" s="11" t="s">
        <v>91</v>
      </c>
      <c r="E38" s="21" t="s">
        <v>73</v>
      </c>
      <c r="F38" s="18">
        <v>10000</v>
      </c>
      <c r="G38" s="22">
        <v>0</v>
      </c>
      <c r="H38" s="22">
        <v>25</v>
      </c>
      <c r="I38" s="22">
        <f t="shared" ref="I38:I39" si="18">F38*2.87%</f>
        <v>287</v>
      </c>
      <c r="J38" s="22">
        <f t="shared" ref="J38:J39" si="19">F38*7.1%</f>
        <v>709.99999999999989</v>
      </c>
      <c r="K38" s="22">
        <f t="shared" ref="K38:K39" si="20">F38*1.3%</f>
        <v>130</v>
      </c>
      <c r="L38" s="22">
        <f t="shared" ref="L38:L39" si="21">F38*3.04%</f>
        <v>304</v>
      </c>
      <c r="M38" s="22">
        <f t="shared" ref="M38:M39" si="22">F38*7.9%</f>
        <v>790</v>
      </c>
      <c r="N38" s="22">
        <v>0</v>
      </c>
      <c r="O38" s="23">
        <f t="shared" ref="O38:O39" si="23">I38+J38+M38</f>
        <v>1787</v>
      </c>
      <c r="P38" s="22">
        <f t="shared" ref="P38:P39" si="24">I38+L38+H38</f>
        <v>616</v>
      </c>
      <c r="Q38" s="23">
        <f t="shared" ref="Q38:Q39" si="25">O38+P38</f>
        <v>2403</v>
      </c>
      <c r="R38" s="24">
        <f t="shared" ref="R38:R39" si="26">F38-P38</f>
        <v>9384</v>
      </c>
      <c r="S38" s="25">
        <v>113</v>
      </c>
    </row>
    <row r="39" spans="1:19" x14ac:dyDescent="0.25">
      <c r="A39" s="20" t="s">
        <v>47</v>
      </c>
      <c r="B39" s="17" t="s">
        <v>93</v>
      </c>
      <c r="C39" s="20" t="s">
        <v>95</v>
      </c>
      <c r="D39" s="11" t="s">
        <v>94</v>
      </c>
      <c r="E39" s="21" t="s">
        <v>73</v>
      </c>
      <c r="F39" s="18">
        <v>21525</v>
      </c>
      <c r="G39" s="22">
        <v>0</v>
      </c>
      <c r="H39" s="22">
        <v>25</v>
      </c>
      <c r="I39" s="22">
        <f t="shared" si="18"/>
        <v>617.76750000000004</v>
      </c>
      <c r="J39" s="22">
        <f t="shared" si="19"/>
        <v>1528.2749999999999</v>
      </c>
      <c r="K39" s="22">
        <f t="shared" si="20"/>
        <v>279.82500000000005</v>
      </c>
      <c r="L39" s="22">
        <f t="shared" si="21"/>
        <v>654.36</v>
      </c>
      <c r="M39" s="22">
        <f t="shared" si="22"/>
        <v>1700.4749999999999</v>
      </c>
      <c r="N39" s="22">
        <v>0</v>
      </c>
      <c r="O39" s="23">
        <f t="shared" si="23"/>
        <v>3846.5174999999999</v>
      </c>
      <c r="P39" s="22">
        <f t="shared" si="24"/>
        <v>1297.1275000000001</v>
      </c>
      <c r="Q39" s="23">
        <f t="shared" si="25"/>
        <v>5143.6450000000004</v>
      </c>
      <c r="R39" s="24">
        <f t="shared" si="26"/>
        <v>20227.872500000001</v>
      </c>
      <c r="S39" s="25">
        <v>113</v>
      </c>
    </row>
    <row r="40" spans="1:19" x14ac:dyDescent="0.25">
      <c r="A40" s="20" t="s">
        <v>48</v>
      </c>
      <c r="B40" s="17" t="s">
        <v>105</v>
      </c>
      <c r="C40" s="20" t="s">
        <v>76</v>
      </c>
      <c r="D40" s="11" t="s">
        <v>79</v>
      </c>
      <c r="E40" s="21" t="s">
        <v>73</v>
      </c>
      <c r="F40" s="18">
        <v>16461.45</v>
      </c>
      <c r="G40" s="22">
        <v>0</v>
      </c>
      <c r="H40" s="22">
        <v>44</v>
      </c>
      <c r="I40" s="22">
        <f>F40*2.87%</f>
        <v>472.44361500000002</v>
      </c>
      <c r="J40" s="22">
        <f>F40*7.9%</f>
        <v>1300.4545500000002</v>
      </c>
      <c r="K40" s="22">
        <f>F40*1.1%</f>
        <v>181.07595000000003</v>
      </c>
      <c r="L40" s="22">
        <f>F40*3.04%</f>
        <v>500.42808000000002</v>
      </c>
      <c r="M40" s="22">
        <f>F40*7.9%</f>
        <v>1300.4545500000002</v>
      </c>
      <c r="N40" s="22">
        <v>0</v>
      </c>
      <c r="O40" s="23">
        <f>I40+J40</f>
        <v>1772.8981650000001</v>
      </c>
      <c r="P40" s="22">
        <f>I40+L40+H40+G40</f>
        <v>1016.871695</v>
      </c>
      <c r="Q40" s="23">
        <f>O40+P40</f>
        <v>2789.7698600000003</v>
      </c>
      <c r="R40" s="24">
        <f>F40-P40</f>
        <v>15444.578305000001</v>
      </c>
      <c r="S40" s="25">
        <v>113</v>
      </c>
    </row>
    <row r="41" spans="1:19" x14ac:dyDescent="0.25">
      <c r="A41" s="20" t="s">
        <v>49</v>
      </c>
      <c r="B41" s="17" t="s">
        <v>101</v>
      </c>
      <c r="C41" s="20" t="s">
        <v>102</v>
      </c>
      <c r="D41" s="11" t="s">
        <v>103</v>
      </c>
      <c r="E41" s="21" t="s">
        <v>73</v>
      </c>
      <c r="F41" s="18">
        <v>25323</v>
      </c>
      <c r="G41" s="22">
        <v>0</v>
      </c>
      <c r="H41" s="22">
        <v>44</v>
      </c>
      <c r="I41" s="22">
        <f>F41*2.87%</f>
        <v>726.77009999999996</v>
      </c>
      <c r="J41" s="22">
        <f>F41*7.9%</f>
        <v>2000.5170000000001</v>
      </c>
      <c r="K41" s="22">
        <f>F41*1.1%</f>
        <v>278.55300000000005</v>
      </c>
      <c r="L41" s="22">
        <f>F41*3.04%</f>
        <v>769.81920000000002</v>
      </c>
      <c r="M41" s="22">
        <f>F41*7.9%</f>
        <v>2000.5170000000001</v>
      </c>
      <c r="N41" s="22">
        <v>0</v>
      </c>
      <c r="O41" s="23">
        <f>I41+J41</f>
        <v>2727.2871</v>
      </c>
      <c r="P41" s="22">
        <f>I41+L41+H41+G41</f>
        <v>1540.5893000000001</v>
      </c>
      <c r="Q41" s="23">
        <f>O41+P41</f>
        <v>4267.8764000000001</v>
      </c>
      <c r="R41" s="24">
        <f>F41-P41</f>
        <v>23782.4107</v>
      </c>
      <c r="S41" s="25">
        <v>113</v>
      </c>
    </row>
    <row r="42" spans="1:19" x14ac:dyDescent="0.25">
      <c r="A42" s="20" t="s">
        <v>50</v>
      </c>
      <c r="B42" s="17" t="s">
        <v>104</v>
      </c>
      <c r="C42" s="20" t="s">
        <v>76</v>
      </c>
      <c r="D42" s="11" t="s">
        <v>79</v>
      </c>
      <c r="E42" s="21" t="s">
        <v>73</v>
      </c>
      <c r="F42" s="18">
        <v>16461.45</v>
      </c>
      <c r="G42" s="22">
        <v>0</v>
      </c>
      <c r="H42" s="22">
        <v>44</v>
      </c>
      <c r="I42" s="22">
        <f t="shared" ref="I42" si="27">F42*2.87%</f>
        <v>472.44361500000002</v>
      </c>
      <c r="J42" s="22">
        <f t="shared" ref="J42" si="28">F42*7.9%</f>
        <v>1300.4545500000002</v>
      </c>
      <c r="K42" s="22">
        <f t="shared" ref="K42" si="29">F42*1.1%</f>
        <v>181.07595000000003</v>
      </c>
      <c r="L42" s="22">
        <f t="shared" ref="L42" si="30">F42*3.04%</f>
        <v>500.42808000000002</v>
      </c>
      <c r="M42" s="22">
        <f t="shared" ref="M42" si="31">F42*7.9%</f>
        <v>1300.4545500000002</v>
      </c>
      <c r="N42" s="22">
        <v>0</v>
      </c>
      <c r="O42" s="23">
        <f t="shared" ref="O42" si="32">I42+J42</f>
        <v>1772.8981650000001</v>
      </c>
      <c r="P42" s="22">
        <f t="shared" ref="P42" si="33">I42+L42+H42+G42</f>
        <v>1016.871695</v>
      </c>
      <c r="Q42" s="23">
        <f t="shared" ref="Q42" si="34">O42+P42</f>
        <v>2789.7698600000003</v>
      </c>
      <c r="R42" s="24">
        <f t="shared" ref="R42" si="35">F42-P42</f>
        <v>15444.578305000001</v>
      </c>
      <c r="S42" s="25">
        <v>113</v>
      </c>
    </row>
    <row r="43" spans="1:19" x14ac:dyDescent="0.25">
      <c r="A43" s="20" t="s">
        <v>51</v>
      </c>
      <c r="B43" s="17" t="s">
        <v>106</v>
      </c>
      <c r="C43" s="20" t="s">
        <v>102</v>
      </c>
      <c r="D43" s="11" t="s">
        <v>107</v>
      </c>
      <c r="E43" s="21" t="s">
        <v>73</v>
      </c>
      <c r="F43" s="18">
        <v>16691.68</v>
      </c>
      <c r="G43" s="22">
        <v>0</v>
      </c>
      <c r="H43" s="22">
        <v>44</v>
      </c>
      <c r="I43" s="22">
        <f>F43*2.87%</f>
        <v>479.05121600000001</v>
      </c>
      <c r="J43" s="22">
        <f>F43*7.9%</f>
        <v>1318.6427200000001</v>
      </c>
      <c r="K43" s="22">
        <f>F43*1.1%</f>
        <v>183.60848000000001</v>
      </c>
      <c r="L43" s="22">
        <f>F43*3.04%</f>
        <v>507.42707200000001</v>
      </c>
      <c r="M43" s="22">
        <f>F43*7.9%</f>
        <v>1318.6427200000001</v>
      </c>
      <c r="N43" s="22">
        <v>0</v>
      </c>
      <c r="O43" s="23">
        <f>I43+J43</f>
        <v>1797.6939360000001</v>
      </c>
      <c r="P43" s="22">
        <f>I43+L43+H43+G43</f>
        <v>1030.478288</v>
      </c>
      <c r="Q43" s="23">
        <f>O43+P43</f>
        <v>2828.1722239999999</v>
      </c>
      <c r="R43" s="24">
        <f>F43-P43</f>
        <v>15661.201712</v>
      </c>
      <c r="S43" s="25">
        <v>113</v>
      </c>
    </row>
    <row r="50" spans="4:7" ht="20.25" x14ac:dyDescent="0.3">
      <c r="D50" s="29" t="s">
        <v>96</v>
      </c>
      <c r="E50" s="29"/>
      <c r="F50" s="28"/>
      <c r="G50" s="28"/>
    </row>
    <row r="51" spans="4:7" ht="20.25" x14ac:dyDescent="0.3">
      <c r="D51" s="29" t="s">
        <v>97</v>
      </c>
      <c r="E51" s="29"/>
      <c r="F51" s="28"/>
      <c r="G51" s="28"/>
    </row>
  </sheetData>
  <mergeCells count="19">
    <mergeCell ref="S10:S12"/>
    <mergeCell ref="I11:J11"/>
    <mergeCell ref="K11:K12"/>
    <mergeCell ref="L11:M11"/>
    <mergeCell ref="N11:N12"/>
    <mergeCell ref="O11:O12"/>
    <mergeCell ref="P11:P12"/>
    <mergeCell ref="Q11:Q12"/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E8:K8"/>
  </mergeCells>
  <pageMargins left="0.70866141732283472" right="0.70866141732283472" top="3.5000000000000003E-2" bottom="0.74803149606299213" header="0.31496062992125984" footer="0.31496062992125984"/>
  <pageSetup paperSize="5" scale="4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2021-06-29T16:42:00Z</cp:lastPrinted>
  <dcterms:created xsi:type="dcterms:W3CDTF">2017-06-21T13:45:40Z</dcterms:created>
  <dcterms:modified xsi:type="dcterms:W3CDTF">2021-08-26T18:35:12Z</dcterms:modified>
</cp:coreProperties>
</file>