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15" windowWidth="10515" windowHeight="3630"/>
  </bookViews>
  <sheets>
    <sheet name="113" sheetId="3" r:id="rId1"/>
  </sheets>
  <definedNames>
    <definedName name="_xlnm.Print_Area" localSheetId="0">'113'!$A$1:$T$59</definedName>
  </definedNames>
  <calcPr calcId="145621"/>
  <fileRecoveryPr repairLoad="1"/>
</workbook>
</file>

<file path=xl/calcChain.xml><?xml version="1.0" encoding="utf-8"?>
<calcChain xmlns="http://schemas.openxmlformats.org/spreadsheetml/2006/main">
  <c r="M53" i="3" l="1"/>
  <c r="L53" i="3"/>
  <c r="K53" i="3"/>
  <c r="J53" i="3"/>
  <c r="I53" i="3"/>
  <c r="M52" i="3"/>
  <c r="L52" i="3"/>
  <c r="K52" i="3"/>
  <c r="J52" i="3"/>
  <c r="I52" i="3"/>
  <c r="M51" i="3"/>
  <c r="L51" i="3"/>
  <c r="K51" i="3"/>
  <c r="J51" i="3"/>
  <c r="I51" i="3"/>
  <c r="M50" i="3"/>
  <c r="L50" i="3"/>
  <c r="K50" i="3"/>
  <c r="J50" i="3"/>
  <c r="I50" i="3"/>
  <c r="M49" i="3"/>
  <c r="L49" i="3"/>
  <c r="K49" i="3"/>
  <c r="J49" i="3"/>
  <c r="I49" i="3"/>
  <c r="I48" i="3"/>
  <c r="J48" i="3"/>
  <c r="K48" i="3"/>
  <c r="L48" i="3"/>
  <c r="M48" i="3"/>
  <c r="P52" i="3" l="1"/>
  <c r="R52" i="3" s="1"/>
  <c r="P53" i="3"/>
  <c r="R53" i="3" s="1"/>
  <c r="O53" i="3"/>
  <c r="Q53" i="3" s="1"/>
  <c r="P51" i="3"/>
  <c r="R51" i="3" s="1"/>
  <c r="O52" i="3"/>
  <c r="Q52" i="3" s="1"/>
  <c r="O50" i="3"/>
  <c r="O48" i="3"/>
  <c r="O51" i="3"/>
  <c r="Q51" i="3" s="1"/>
  <c r="P49" i="3"/>
  <c r="R49" i="3" s="1"/>
  <c r="P50" i="3"/>
  <c r="R50" i="3" s="1"/>
  <c r="P48" i="3"/>
  <c r="R48" i="3" s="1"/>
  <c r="O49" i="3"/>
  <c r="Q50" i="3" l="1"/>
  <c r="Q48" i="3"/>
  <c r="Q49" i="3"/>
  <c r="I46" i="3" l="1"/>
  <c r="J46" i="3"/>
  <c r="K46" i="3"/>
  <c r="L46" i="3"/>
  <c r="M46" i="3"/>
  <c r="I47" i="3"/>
  <c r="J47" i="3"/>
  <c r="K47" i="3"/>
  <c r="L47" i="3"/>
  <c r="M47" i="3"/>
  <c r="P46" i="3" l="1"/>
  <c r="R46" i="3" s="1"/>
  <c r="P47" i="3"/>
  <c r="R47" i="3" s="1"/>
  <c r="O46" i="3"/>
  <c r="O47" i="3"/>
  <c r="I13" i="3"/>
  <c r="J13" i="3"/>
  <c r="K13" i="3"/>
  <c r="L13" i="3"/>
  <c r="M13" i="3"/>
  <c r="Q46" i="3" l="1"/>
  <c r="Q47" i="3"/>
  <c r="P13" i="3"/>
  <c r="R13" i="3" s="1"/>
  <c r="O13" i="3"/>
  <c r="Q13" i="3" l="1"/>
  <c r="I14" i="3" l="1"/>
  <c r="J14" i="3"/>
  <c r="K14" i="3"/>
  <c r="L14" i="3"/>
  <c r="M14" i="3"/>
  <c r="I15" i="3"/>
  <c r="J15" i="3"/>
  <c r="K15" i="3"/>
  <c r="L15" i="3"/>
  <c r="M15" i="3"/>
  <c r="I16" i="3"/>
  <c r="J16" i="3"/>
  <c r="K16" i="3"/>
  <c r="L16" i="3"/>
  <c r="M16" i="3"/>
  <c r="I17" i="3"/>
  <c r="J17" i="3"/>
  <c r="K17" i="3"/>
  <c r="L17" i="3"/>
  <c r="M17" i="3"/>
  <c r="I18" i="3"/>
  <c r="J18" i="3"/>
  <c r="K18" i="3"/>
  <c r="L18" i="3"/>
  <c r="M18" i="3"/>
  <c r="I19" i="3"/>
  <c r="J19" i="3"/>
  <c r="K19" i="3"/>
  <c r="L19" i="3"/>
  <c r="M19" i="3"/>
  <c r="I20" i="3"/>
  <c r="J20" i="3"/>
  <c r="K20" i="3"/>
  <c r="L20" i="3"/>
  <c r="M20" i="3"/>
  <c r="I21" i="3"/>
  <c r="J21" i="3"/>
  <c r="K21" i="3"/>
  <c r="L21" i="3"/>
  <c r="M21" i="3"/>
  <c r="I22" i="3"/>
  <c r="J22" i="3"/>
  <c r="K22" i="3"/>
  <c r="L22" i="3"/>
  <c r="M22" i="3"/>
  <c r="I23" i="3"/>
  <c r="J23" i="3"/>
  <c r="K23" i="3"/>
  <c r="L23" i="3"/>
  <c r="M23" i="3"/>
  <c r="I24" i="3"/>
  <c r="J24" i="3"/>
  <c r="K24" i="3"/>
  <c r="L24" i="3"/>
  <c r="M24" i="3"/>
  <c r="I25" i="3"/>
  <c r="J25" i="3"/>
  <c r="K25" i="3"/>
  <c r="L25" i="3"/>
  <c r="M25" i="3"/>
  <c r="I26" i="3"/>
  <c r="J26" i="3"/>
  <c r="K26" i="3"/>
  <c r="L26" i="3"/>
  <c r="M26" i="3"/>
  <c r="I27" i="3"/>
  <c r="J27" i="3"/>
  <c r="K27" i="3"/>
  <c r="L27" i="3"/>
  <c r="M27" i="3"/>
  <c r="I28" i="3"/>
  <c r="J28" i="3"/>
  <c r="K28" i="3"/>
  <c r="L28" i="3"/>
  <c r="M28" i="3"/>
  <c r="I29" i="3"/>
  <c r="J29" i="3"/>
  <c r="K29" i="3"/>
  <c r="L29" i="3"/>
  <c r="M29" i="3"/>
  <c r="I30" i="3"/>
  <c r="J30" i="3"/>
  <c r="K30" i="3"/>
  <c r="L30" i="3"/>
  <c r="M30" i="3"/>
  <c r="I31" i="3"/>
  <c r="J31" i="3"/>
  <c r="K31" i="3"/>
  <c r="L31" i="3"/>
  <c r="M31" i="3"/>
  <c r="I32" i="3"/>
  <c r="J32" i="3"/>
  <c r="K32" i="3"/>
  <c r="L32" i="3"/>
  <c r="M32" i="3"/>
  <c r="I33" i="3"/>
  <c r="J33" i="3"/>
  <c r="K33" i="3"/>
  <c r="L33" i="3"/>
  <c r="M33" i="3"/>
  <c r="I34" i="3"/>
  <c r="J34" i="3"/>
  <c r="K34" i="3"/>
  <c r="L34" i="3"/>
  <c r="M34" i="3"/>
  <c r="I35" i="3"/>
  <c r="J35" i="3"/>
  <c r="K35" i="3"/>
  <c r="L35" i="3"/>
  <c r="M35" i="3"/>
  <c r="I36" i="3"/>
  <c r="J36" i="3"/>
  <c r="K36" i="3"/>
  <c r="L36" i="3"/>
  <c r="M36" i="3"/>
  <c r="I37" i="3"/>
  <c r="J37" i="3"/>
  <c r="K37" i="3"/>
  <c r="L37" i="3"/>
  <c r="M37" i="3"/>
  <c r="I38" i="3"/>
  <c r="J38" i="3"/>
  <c r="K38" i="3"/>
  <c r="L38" i="3"/>
  <c r="M38" i="3"/>
  <c r="I39" i="3"/>
  <c r="J39" i="3"/>
  <c r="K39" i="3"/>
  <c r="L39" i="3"/>
  <c r="M39" i="3"/>
  <c r="I40" i="3"/>
  <c r="J40" i="3"/>
  <c r="K40" i="3"/>
  <c r="L40" i="3"/>
  <c r="M40" i="3"/>
  <c r="I41" i="3"/>
  <c r="J41" i="3"/>
  <c r="K41" i="3"/>
  <c r="L41" i="3"/>
  <c r="M41" i="3"/>
  <c r="I42" i="3"/>
  <c r="J42" i="3"/>
  <c r="K42" i="3"/>
  <c r="L42" i="3"/>
  <c r="M42" i="3"/>
  <c r="I43" i="3"/>
  <c r="J43" i="3"/>
  <c r="K43" i="3"/>
  <c r="L43" i="3"/>
  <c r="M43" i="3"/>
  <c r="I44" i="3"/>
  <c r="J44" i="3"/>
  <c r="K44" i="3"/>
  <c r="L44" i="3"/>
  <c r="M44" i="3"/>
  <c r="I45" i="3"/>
  <c r="J45" i="3"/>
  <c r="K45" i="3"/>
  <c r="L45" i="3"/>
  <c r="M45" i="3"/>
  <c r="P44" i="3" l="1"/>
  <c r="R44" i="3" s="1"/>
  <c r="P21" i="3"/>
  <c r="R21" i="3" s="1"/>
  <c r="P30" i="3"/>
  <c r="R30" i="3" s="1"/>
  <c r="O35" i="3"/>
  <c r="O39" i="3"/>
  <c r="O41" i="3"/>
  <c r="O32" i="3"/>
  <c r="P14" i="3"/>
  <c r="R14" i="3" s="1"/>
  <c r="O34" i="3"/>
  <c r="P32" i="3"/>
  <c r="R32" i="3" s="1"/>
  <c r="P15" i="3"/>
  <c r="R15" i="3" s="1"/>
  <c r="P28" i="3"/>
  <c r="R28" i="3" s="1"/>
  <c r="P19" i="3"/>
  <c r="R19" i="3" s="1"/>
  <c r="O25" i="3"/>
  <c r="P33" i="3"/>
  <c r="R33" i="3" s="1"/>
  <c r="P35" i="3"/>
  <c r="R35" i="3" s="1"/>
  <c r="P27" i="3"/>
  <c r="R27" i="3" s="1"/>
  <c r="P38" i="3"/>
  <c r="R38" i="3" s="1"/>
  <c r="O21" i="3"/>
  <c r="O19" i="3"/>
  <c r="O43" i="3"/>
  <c r="P41" i="3"/>
  <c r="R41" i="3" s="1"/>
  <c r="P34" i="3"/>
  <c r="R34" i="3" s="1"/>
  <c r="P29" i="3"/>
  <c r="R29" i="3" s="1"/>
  <c r="P24" i="3"/>
  <c r="R24" i="3" s="1"/>
  <c r="P16" i="3"/>
  <c r="R16" i="3" s="1"/>
  <c r="O42" i="3"/>
  <c r="P18" i="3"/>
  <c r="R18" i="3" s="1"/>
  <c r="P17" i="3"/>
  <c r="R17" i="3" s="1"/>
  <c r="O37" i="3"/>
  <c r="O23" i="3"/>
  <c r="O45" i="3"/>
  <c r="O20" i="3"/>
  <c r="O40" i="3"/>
  <c r="O38" i="3"/>
  <c r="O31" i="3"/>
  <c r="O29" i="3"/>
  <c r="O24" i="3"/>
  <c r="O18" i="3"/>
  <c r="O15" i="3"/>
  <c r="P36" i="3"/>
  <c r="R36" i="3" s="1"/>
  <c r="P23" i="3"/>
  <c r="R23" i="3" s="1"/>
  <c r="O22" i="3"/>
  <c r="O30" i="3"/>
  <c r="O28" i="3"/>
  <c r="O17" i="3"/>
  <c r="O14" i="3"/>
  <c r="O27" i="3"/>
  <c r="O44" i="3"/>
  <c r="P40" i="3"/>
  <c r="R40" i="3" s="1"/>
  <c r="P39" i="3"/>
  <c r="R39" i="3" s="1"/>
  <c r="P31" i="3"/>
  <c r="R31" i="3" s="1"/>
  <c r="O26" i="3"/>
  <c r="P25" i="3"/>
  <c r="R25" i="3" s="1"/>
  <c r="P37" i="3"/>
  <c r="R37" i="3" s="1"/>
  <c r="P42" i="3"/>
  <c r="R42" i="3" s="1"/>
  <c r="O36" i="3"/>
  <c r="O33" i="3"/>
  <c r="O16" i="3"/>
  <c r="P45" i="3"/>
  <c r="R45" i="3" s="1"/>
  <c r="P43" i="3"/>
  <c r="R43" i="3" s="1"/>
  <c r="P26" i="3"/>
  <c r="R26" i="3" s="1"/>
  <c r="P22" i="3"/>
  <c r="R22" i="3" s="1"/>
  <c r="P20" i="3"/>
  <c r="R20" i="3" s="1"/>
  <c r="Q44" i="3" l="1"/>
  <c r="Q27" i="3"/>
  <c r="Q21" i="3"/>
  <c r="Q19" i="3"/>
  <c r="Q41" i="3"/>
  <c r="Q30" i="3"/>
  <c r="Q29" i="3"/>
  <c r="Q32" i="3"/>
  <c r="Q34" i="3"/>
  <c r="Q42" i="3"/>
  <c r="Q28" i="3"/>
  <c r="Q16" i="3"/>
  <c r="Q14" i="3"/>
  <c r="Q15" i="3"/>
  <c r="Q33" i="3"/>
  <c r="Q39" i="3"/>
  <c r="Q18" i="3"/>
  <c r="Q35" i="3"/>
  <c r="Q17" i="3"/>
  <c r="Q36" i="3"/>
  <c r="Q31" i="3"/>
  <c r="Q38" i="3"/>
  <c r="Q24" i="3"/>
  <c r="Q23" i="3"/>
  <c r="Q43" i="3"/>
  <c r="Q25" i="3"/>
  <c r="Q40" i="3"/>
  <c r="Q37" i="3"/>
  <c r="Q22" i="3"/>
  <c r="Q20" i="3"/>
  <c r="Q45" i="3"/>
  <c r="Q26" i="3"/>
</calcChain>
</file>

<file path=xl/sharedStrings.xml><?xml version="1.0" encoding="utf-8"?>
<sst xmlns="http://schemas.openxmlformats.org/spreadsheetml/2006/main" count="234" uniqueCount="141">
  <si>
    <t xml:space="preserve">Reg. No. </t>
  </si>
  <si>
    <t>Nombre</t>
  </si>
  <si>
    <t>Sueldo Bruto (RD$)</t>
  </si>
  <si>
    <t>Seguridad Social (LEY 87-01)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</si>
  <si>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</si>
  <si>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</si>
  <si>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</si>
  <si>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</si>
  <si>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</si>
  <si>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</si>
  <si>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</si>
  <si>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</si>
  <si>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</si>
  <si>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</si>
  <si>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</si>
  <si>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</si>
  <si>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</si>
  <si>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</si>
  <si>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</si>
  <si>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</si>
  <si>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</si>
  <si>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´01</t>
  </si>
  <si>
    <t>´02</t>
  </si>
  <si>
    <t>´03</t>
  </si>
  <si>
    <t>´04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</si>
  <si>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</si>
  <si>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</si>
  <si>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</si>
  <si>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</si>
  <si>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</si>
  <si>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</si>
  <si>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</si>
  <si>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</si>
  <si>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</si>
  <si>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</si>
  <si>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</si>
  <si>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</si>
  <si>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</si>
  <si>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</si>
  <si>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</si>
  <si>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</si>
  <si>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</si>
  <si>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</si>
  <si>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</si>
  <si>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</si>
  <si>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</si>
  <si>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</si>
  <si>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</si>
  <si>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</si>
  <si>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</si>
  <si>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</si>
  <si>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</si>
  <si>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´32</t>
  </si>
  <si>
    <t>´33</t>
  </si>
  <si>
    <t>CONSERJE</t>
  </si>
  <si>
    <t>CHOFER</t>
  </si>
  <si>
    <t>IS/R              (Ley 11-92)     (1*)</t>
  </si>
  <si>
    <t>Seguro Sávica</t>
  </si>
  <si>
    <t>ANGELA MARÍA MAGDALENA ROJAS SUERO</t>
  </si>
  <si>
    <t>SECRETARIA LABORATORIO</t>
  </si>
  <si>
    <t>SANTA LEONIDA UBIERA DE OCA</t>
  </si>
  <si>
    <t>SUPERVISORA DE ALMACÉN</t>
  </si>
  <si>
    <t>HERMINIA MERCEDES HURTADO SURRATA</t>
  </si>
  <si>
    <t>EMPACADOR (A)</t>
  </si>
  <si>
    <t>SANDRA ZORRILLA MEJÍA DE PÉREZ</t>
  </si>
  <si>
    <t>AYUDANTE DE LIMPIEZA</t>
  </si>
  <si>
    <t>YSABEL REYES</t>
  </si>
  <si>
    <t>MODESTO POZO FLORENTINO</t>
  </si>
  <si>
    <t xml:space="preserve">ALTAGRACIA CIPRIAN </t>
  </si>
  <si>
    <t>DOMINGA FÉLIX</t>
  </si>
  <si>
    <t>MARGARITA  GÓMEZ  SANTANA</t>
  </si>
  <si>
    <t>ANA LOURDES CUSTODIO</t>
  </si>
  <si>
    <t>MARIA LUISA HERNÁNDEZ</t>
  </si>
  <si>
    <t>ANGELINA ALT. HERNÁNDEZ HERNÁNDEZ</t>
  </si>
  <si>
    <t>EUFROSINA DE JESÚS</t>
  </si>
  <si>
    <t>AMPARO GUILLÉN</t>
  </si>
  <si>
    <t>LIDIA TRINIDAD MATOS</t>
  </si>
  <si>
    <t>MERCEDES AURELINA RODRÍGUEZ JAQUÉZ</t>
  </si>
  <si>
    <t>EN TRAMITE</t>
  </si>
  <si>
    <t>ANA CARBAJAL BAUTISTA</t>
  </si>
  <si>
    <t>DIVISION DE SERVICIOS GENERALES</t>
  </si>
  <si>
    <t>DIVISION DE EMPAQUE</t>
  </si>
  <si>
    <t>ANGÉLICA  FLORIÁN   FABIÁN</t>
  </si>
  <si>
    <t>EMPACADOR</t>
  </si>
  <si>
    <t>TOMASA LUNA MARTÍNEZ DE HERNÁNDEZ</t>
  </si>
  <si>
    <t>AUXILIAR DE ENFERMERA</t>
  </si>
  <si>
    <t>ANA MERCEDES MONEGRO NÚÑEZ</t>
  </si>
  <si>
    <t>EMPACADORA</t>
  </si>
  <si>
    <t>NICOLASA PAYANO MEJÍA</t>
  </si>
  <si>
    <t>ELÍAS  MORONTA  CACERES</t>
  </si>
  <si>
    <t>MILAGROS ALTAGRACIA BREMER</t>
  </si>
  <si>
    <t>KATTIA  MALEGNIA  PAULA  LABOUR</t>
  </si>
  <si>
    <t>CESAR DARÍO DE LEÓN</t>
  </si>
  <si>
    <t xml:space="preserve">MARÍA ESPERANZA GÓNZALEZ AMPARO </t>
  </si>
  <si>
    <t>EULOGIA ACOSTA RAMON</t>
  </si>
  <si>
    <t>CANTALICIA PELÁEZ RAPOSO</t>
  </si>
  <si>
    <t>ASISTENTE</t>
  </si>
  <si>
    <t>FLORA TAVAREZ</t>
  </si>
  <si>
    <t>ALFERES ENCARNACIÓN</t>
  </si>
  <si>
    <t>LIBERTAD SEGURA</t>
  </si>
  <si>
    <t>MODESTINA  TAVERAS CALDERÓN</t>
  </si>
  <si>
    <t>MANUEL MIGUEL VÓLQUEZ BELLO</t>
  </si>
  <si>
    <t>DIVISION DE COMUNICACIONES</t>
  </si>
  <si>
    <t>ENCARGADO</t>
  </si>
  <si>
    <t>DEPARTAMENTO MÉDICO</t>
  </si>
  <si>
    <t>COORDINACION PROVINCIAL DE BARAHONA</t>
  </si>
  <si>
    <t>COORDINACION PROVINCIAL DE DAJABON</t>
  </si>
  <si>
    <t>COORDINACION PROVINCIAL DE MONTE PLATA</t>
  </si>
  <si>
    <t>´34</t>
  </si>
  <si>
    <t>DANILO FERMÍN AYALA</t>
  </si>
  <si>
    <t>JARDINERO</t>
  </si>
  <si>
    <t>COORDINACION PROVINCIAL   DE BARAHONA</t>
  </si>
  <si>
    <t>´35</t>
  </si>
  <si>
    <t>MARÍA  ROSA CUEVAS CESAR</t>
  </si>
  <si>
    <t>ENCARGADA</t>
  </si>
  <si>
    <t>COORDINACION PROVINCIAL DE  JARABACOA</t>
  </si>
  <si>
    <t xml:space="preserve">Juamedys Guzmán </t>
  </si>
  <si>
    <t>Encargada de Gestión Humana</t>
  </si>
  <si>
    <t xml:space="preserve">CONSERJE </t>
  </si>
  <si>
    <t>DIVISION SERVICIOS GENERALES</t>
  </si>
  <si>
    <t>EMELIA VALENTINA MEJÍA SÁNTANA</t>
  </si>
  <si>
    <t>MARIANO EDUVIGES ABAD QUEZADA</t>
  </si>
  <si>
    <t>DIVISION DE TRANSPORTACIÓN</t>
  </si>
  <si>
    <t>CHOFER III</t>
  </si>
  <si>
    <t>ANGELA M. VALERA REYES</t>
  </si>
  <si>
    <t>JUAN ERNESTO ORIKSON HERNÁNDEZ RAMOS</t>
  </si>
  <si>
    <t>DIVISION DE COORDINACION Y SUPERVISION DE ENTREGAS DE AYUDAS SOCIALES</t>
  </si>
  <si>
    <t>SUPERVISORA DE ENTREGA AYUDAS SOCIALES</t>
  </si>
  <si>
    <t>MATILDE YBER CHALAS</t>
  </si>
  <si>
    <t>DOMINGO PINALES</t>
  </si>
  <si>
    <t>AYUDANTE DE CAMION</t>
  </si>
  <si>
    <t>´36</t>
  </si>
  <si>
    <t>´37</t>
  </si>
  <si>
    <t>´38</t>
  </si>
  <si>
    <t>´39</t>
  </si>
  <si>
    <t>´40</t>
  </si>
  <si>
    <t>´41</t>
  </si>
  <si>
    <t xml:space="preserve">                                                         PLAN SOCIAL DE LA PRESIDENCIA</t>
  </si>
  <si>
    <t xml:space="preserve">                                                                            “Año del la Consolidacion de la Seguridad Alimentaria”</t>
  </si>
  <si>
    <t xml:space="preserve">                                                                                                                                                                                                       Nómina de Sueldos: Empleados En Tramite de Pension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</si>
  <si>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Correspondiente al mes de Marzo del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</si>
</sst>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b/>
      <sz val="13"/>
      <name val="Arial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sz val="8"/>
      <color indexed="8"/>
      <name val="Arial Narrow"/>
      <family val="2"/>
    </font>
    <font>
      <sz val="8"/>
      <color theme="1"/>
      <name val="Arial Narrow"/>
      <family val="2"/>
    </font>
    <font>
      <b/>
      <sz val="14"/>
      <color theme="1"/>
      <name val="Book Antiqua"/>
      <family val="1"/>
    </font>
    <font>
      <b/>
      <sz val="16"/>
      <color theme="1"/>
      <name val="Book Antiqua"/>
      <family val="1"/>
    </font>
    <font>
      <sz val="1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2" fillId="0" borderId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164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8" fillId="0" borderId="0"/>
    <xf numFmtId="0" fontId="8" fillId="0" borderId="0"/>
    <xf numFmtId="0" fontId="5" fillId="0" borderId="0"/>
    <xf numFmtId="0" fontId="8" fillId="0" borderId="0"/>
    <xf numFmtId="43" fontId="5" fillId="0" borderId="0" applyFont="0" applyFill="0" applyBorder="0" applyAlignment="0" applyProtection="0"/>
    <xf numFmtId="0" fontId="8" fillId="0" borderId="0"/>
    <xf numFmtId="0" fontId="5" fillId="0" borderId="0"/>
  </cellStyleXfs>
  <cellXfs count="72">
    <xf numFmtId="0" fontId="0" fillId="0" borderId="0" xfId="0"/>
    <xf numFmtId="0" fontId="0" fillId="3" borderId="0" xfId="0" applyFill="1" applyAlignment="1">
      <alignment vertical="center"/>
    </xf>
    <xf numFmtId="0" fontId="4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11" fillId="3" borderId="15" xfId="19" applyFont="1" applyFill="1" applyBorder="1" applyAlignment="1">
      <alignment horizontal="center"/>
    </xf>
    <xf numFmtId="0" fontId="11" fillId="3" borderId="15" xfId="19" applyFont="1" applyFill="1" applyBorder="1"/>
    <xf numFmtId="4" fontId="12" fillId="3" borderId="15" xfId="19" applyNumberFormat="1" applyFont="1" applyFill="1" applyBorder="1" applyAlignment="1">
      <alignment horizontal="right" vertical="center"/>
    </xf>
    <xf numFmtId="0" fontId="11" fillId="3" borderId="15" xfId="0" applyFont="1" applyFill="1" applyBorder="1"/>
    <xf numFmtId="0" fontId="11" fillId="6" borderId="15" xfId="19" applyFont="1" applyFill="1" applyBorder="1"/>
    <xf numFmtId="0" fontId="11" fillId="5" borderId="15" xfId="9" applyFont="1" applyFill="1" applyBorder="1" applyAlignment="1">
      <alignment wrapText="1"/>
    </xf>
    <xf numFmtId="0" fontId="11" fillId="5" borderId="15" xfId="0" applyFont="1" applyFill="1" applyBorder="1" applyAlignment="1">
      <alignment wrapText="1"/>
    </xf>
    <xf numFmtId="0" fontId="13" fillId="3" borderId="15" xfId="19" applyFont="1" applyFill="1" applyBorder="1" applyAlignment="1">
      <alignment wrapText="1"/>
    </xf>
    <xf numFmtId="43" fontId="11" fillId="3" borderId="15" xfId="21" applyFont="1" applyFill="1" applyBorder="1" applyAlignment="1"/>
    <xf numFmtId="43" fontId="11" fillId="3" borderId="15" xfId="2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0" fontId="14" fillId="0" borderId="15" xfId="0" applyFont="1" applyBorder="1" applyAlignment="1">
      <alignment horizontal="center"/>
    </xf>
    <xf numFmtId="4" fontId="14" fillId="0" borderId="15" xfId="0" applyNumberFormat="1" applyFont="1" applyBorder="1" applyAlignment="1">
      <alignment horizontal="center"/>
    </xf>
    <xf numFmtId="165" fontId="14" fillId="0" borderId="15" xfId="0" applyNumberFormat="1" applyFont="1" applyBorder="1" applyAlignment="1">
      <alignment horizontal="center"/>
    </xf>
    <xf numFmtId="4" fontId="14" fillId="3" borderId="15" xfId="0" applyNumberFormat="1" applyFont="1" applyFill="1" applyBorder="1" applyAlignment="1">
      <alignment horizontal="center"/>
    </xf>
    <xf numFmtId="3" fontId="11" fillId="3" borderId="15" xfId="0" applyNumberFormat="1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3" borderId="15" xfId="19" applyFont="1" applyFill="1" applyBorder="1" applyAlignment="1">
      <alignment horizontal="left"/>
    </xf>
    <xf numFmtId="0" fontId="15" fillId="0" borderId="0" xfId="0" applyFont="1"/>
    <xf numFmtId="0" fontId="16" fillId="0" borderId="0" xfId="0" applyFont="1"/>
    <xf numFmtId="0" fontId="11" fillId="3" borderId="0" xfId="19" applyFont="1" applyFill="1" applyBorder="1" applyAlignment="1">
      <alignment horizontal="center"/>
    </xf>
    <xf numFmtId="0" fontId="19" fillId="3" borderId="0" xfId="19" applyFont="1" applyFill="1" applyBorder="1" applyAlignment="1">
      <alignment horizontal="left"/>
    </xf>
    <xf numFmtId="0" fontId="18" fillId="3" borderId="0" xfId="0" applyFont="1" applyFill="1" applyBorder="1" applyAlignment="1">
      <alignment horizontal="center"/>
    </xf>
    <xf numFmtId="0" fontId="19" fillId="3" borderId="0" xfId="19" applyFont="1" applyFill="1" applyBorder="1" applyAlignment="1">
      <alignment horizontal="center"/>
    </xf>
    <xf numFmtId="0" fontId="20" fillId="3" borderId="0" xfId="0" applyFont="1" applyFill="1" applyBorder="1" applyAlignment="1">
      <alignment horizontal="center"/>
    </xf>
    <xf numFmtId="4" fontId="19" fillId="3" borderId="0" xfId="19" applyNumberFormat="1" applyFont="1" applyFill="1" applyBorder="1" applyAlignment="1">
      <alignment horizontal="right"/>
    </xf>
    <xf numFmtId="4" fontId="0" fillId="3" borderId="0" xfId="0" applyNumberFormat="1" applyFill="1" applyBorder="1" applyAlignment="1">
      <alignment horizontal="center"/>
    </xf>
    <xf numFmtId="165" fontId="0" fillId="3" borderId="0" xfId="0" applyNumberFormat="1" applyFill="1" applyBorder="1" applyAlignment="1">
      <alignment horizontal="center"/>
    </xf>
    <xf numFmtId="4" fontId="18" fillId="3" borderId="0" xfId="0" applyNumberFormat="1" applyFont="1" applyFill="1" applyBorder="1" applyAlignment="1">
      <alignment horizontal="center"/>
    </xf>
    <xf numFmtId="3" fontId="17" fillId="3" borderId="0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0" fontId="4" fillId="7" borderId="0" xfId="0" applyFont="1" applyFill="1" applyAlignment="1">
      <alignment vertical="center"/>
    </xf>
    <xf numFmtId="4" fontId="12" fillId="7" borderId="15" xfId="19" applyNumberFormat="1" applyFont="1" applyFill="1" applyBorder="1" applyAlignment="1">
      <alignment horizontal="center" vertical="center"/>
    </xf>
    <xf numFmtId="4" fontId="14" fillId="7" borderId="15" xfId="0" applyNumberFormat="1" applyFont="1" applyFill="1" applyBorder="1" applyAlignment="1">
      <alignment horizontal="center"/>
    </xf>
    <xf numFmtId="4" fontId="19" fillId="7" borderId="0" xfId="15" applyNumberFormat="1" applyFont="1" applyFill="1" applyBorder="1" applyAlignment="1">
      <alignment horizontal="center"/>
    </xf>
    <xf numFmtId="0" fontId="15" fillId="7" borderId="0" xfId="0" applyFont="1" applyFill="1"/>
    <xf numFmtId="0" fontId="0" fillId="7" borderId="0" xfId="0" applyFill="1"/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7" borderId="18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</cellXfs>
  <cellStyles count="24">
    <cellStyle name="Millares 2" xfId="2"/>
    <cellStyle name="Millares 3" xfId="5"/>
    <cellStyle name="Millares 4" xfId="16"/>
    <cellStyle name="Millares 5" xfId="14"/>
    <cellStyle name="Millares 6" xfId="21"/>
    <cellStyle name="Normal" xfId="0" builtinId="0"/>
    <cellStyle name="Normal 10" xfId="13"/>
    <cellStyle name="Normal 11" xfId="18"/>
    <cellStyle name="Normal 12" xfId="17"/>
    <cellStyle name="Normal 13" xfId="19"/>
    <cellStyle name="Normal 14" xfId="20"/>
    <cellStyle name="Normal 15" xfId="22"/>
    <cellStyle name="Normal 2" xfId="3"/>
    <cellStyle name="Normal 2 2" xfId="23"/>
    <cellStyle name="Normal 3" xfId="1"/>
    <cellStyle name="Normal 3 2" xfId="6"/>
    <cellStyle name="Normal 4" xfId="7"/>
    <cellStyle name="Normal 5" xfId="8"/>
    <cellStyle name="Normal 6" xfId="10"/>
    <cellStyle name="Normal 7" xfId="11"/>
    <cellStyle name="Normal 8" xfId="12"/>
    <cellStyle name="Normal 9" xfId="15"/>
    <cellStyle name="Normal_Hoja1" xfId="9"/>
    <cellStyle name="Porcentu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714375</xdr:colOff>
          <xdr:row>0</xdr:row>
          <xdr:rowOff>66675</xdr:rowOff>
        </xdr:from>
        <xdr:to>
          <xdr:col>6</xdr:col>
          <xdr:colOff>333375</xdr:colOff>
          <xdr:row>4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7</xdr:col>
      <xdr:colOff>0</xdr:colOff>
      <xdr:row>0</xdr:row>
      <xdr:rowOff>85726</xdr:rowOff>
    </xdr:from>
    <xdr:to>
      <xdr:col>9</xdr:col>
      <xdr:colOff>76200</xdr:colOff>
      <xdr:row>3</xdr:row>
      <xdr:rowOff>123826</xdr:rowOff>
    </xdr:to>
    <xdr:pic>
      <xdr:nvPicPr>
        <xdr:cNvPr id="6" name="5 Imagen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4100" y="85726"/>
          <a:ext cx="1752600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59"/>
  <sheetViews>
    <sheetView tabSelected="1" zoomScale="80" zoomScaleNormal="80" workbookViewId="0">
      <selection activeCell="B9" sqref="B9"/>
    </sheetView>
  </sheetViews>
  <sheetFormatPr baseColWidth="10" defaultColWidth="11.42578125" defaultRowHeight="15" x14ac:dyDescent="0.25"/>
  <cols>
    <col min="1" max="1" width="6.42578125" customWidth="1"/>
    <col min="2" max="2" width="34.7109375" customWidth="1"/>
    <col min="3" max="3" width="58.7109375" customWidth="1"/>
    <col min="4" max="4" width="34.42578125" customWidth="1"/>
    <col min="5" max="5" width="13.5703125" customWidth="1"/>
    <col min="6" max="6" width="14.140625" customWidth="1"/>
    <col min="7" max="7" width="11.42578125" style="47" customWidth="1"/>
    <col min="14" max="14" width="16.85546875" customWidth="1"/>
    <col min="16" max="16" width="13.140625" customWidth="1"/>
  </cols>
  <sheetData>
    <row r="1" spans="1:20" x14ac:dyDescent="0.25">
      <c r="A1" s="1"/>
      <c r="B1" s="1"/>
      <c r="C1" s="1"/>
      <c r="D1" s="1"/>
      <c r="E1" s="1"/>
      <c r="F1" s="1"/>
      <c r="G1" s="4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0" x14ac:dyDescent="0.25">
      <c r="A2" s="1"/>
      <c r="B2" s="1"/>
      <c r="C2" s="1"/>
      <c r="D2" s="1"/>
      <c r="E2" s="1"/>
      <c r="F2" s="1"/>
      <c r="G2" s="4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0" ht="18" x14ac:dyDescent="0.25">
      <c r="A3" s="1"/>
      <c r="B3" s="1"/>
      <c r="C3" s="1"/>
      <c r="D3" s="1"/>
      <c r="E3" s="1"/>
      <c r="F3" s="1"/>
      <c r="G3" s="42"/>
      <c r="H3" s="2"/>
      <c r="I3" s="3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0" x14ac:dyDescent="0.25">
      <c r="A4" s="1"/>
      <c r="B4" s="1"/>
      <c r="C4" s="1"/>
      <c r="D4" s="1"/>
      <c r="E4" s="1"/>
      <c r="F4" s="1"/>
      <c r="G4" s="4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0" ht="19.5" x14ac:dyDescent="0.25">
      <c r="A5" s="48" t="s">
        <v>137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10"/>
    </row>
    <row r="6" spans="1:20" ht="18.75" x14ac:dyDescent="0.25">
      <c r="A6" s="49" t="s">
        <v>138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"/>
    </row>
    <row r="7" spans="1:20" ht="18" x14ac:dyDescent="0.25">
      <c r="A7" s="2" t="s">
        <v>139</v>
      </c>
      <c r="B7" s="2"/>
      <c r="C7" s="2"/>
      <c r="D7" s="2"/>
      <c r="E7" s="2"/>
      <c r="F7" s="2"/>
      <c r="G7" s="4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20" ht="18" x14ac:dyDescent="0.25">
      <c r="A8" s="9"/>
      <c r="B8" s="2" t="s">
        <v>140</v>
      </c>
      <c r="C8" s="2"/>
      <c r="D8" s="2"/>
      <c r="E8" s="2"/>
      <c r="F8" s="2"/>
      <c r="G8" s="4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15.75" thickBot="1" x14ac:dyDescent="0.3">
      <c r="A9" s="1"/>
      <c r="B9" s="1"/>
      <c r="C9" s="1"/>
      <c r="D9" s="1"/>
      <c r="E9" s="1"/>
      <c r="F9" s="1"/>
      <c r="G9" s="4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0" ht="16.5" x14ac:dyDescent="0.25">
      <c r="A10" s="50" t="s">
        <v>0</v>
      </c>
      <c r="B10" s="52" t="s">
        <v>1</v>
      </c>
      <c r="C10" s="5"/>
      <c r="D10" s="5"/>
      <c r="E10" s="5"/>
      <c r="F10" s="54" t="s">
        <v>2</v>
      </c>
      <c r="G10" s="56" t="s">
        <v>56</v>
      </c>
      <c r="H10" s="58" t="s">
        <v>57</v>
      </c>
      <c r="I10" s="60" t="s">
        <v>3</v>
      </c>
      <c r="J10" s="60"/>
      <c r="K10" s="60"/>
      <c r="L10" s="60"/>
      <c r="M10" s="60"/>
      <c r="N10" s="60"/>
      <c r="O10" s="61"/>
      <c r="P10" s="62" t="s">
        <v>4</v>
      </c>
      <c r="Q10" s="63"/>
      <c r="R10" s="50" t="s">
        <v>5</v>
      </c>
      <c r="S10" s="50" t="s">
        <v>6</v>
      </c>
    </row>
    <row r="11" spans="1:20" ht="16.5" x14ac:dyDescent="0.25">
      <c r="A11" s="51"/>
      <c r="B11" s="53"/>
      <c r="C11" s="6" t="s">
        <v>7</v>
      </c>
      <c r="D11" s="6" t="s">
        <v>8</v>
      </c>
      <c r="E11" s="6" t="s">
        <v>9</v>
      </c>
      <c r="F11" s="55"/>
      <c r="G11" s="57"/>
      <c r="H11" s="59"/>
      <c r="I11" s="64" t="s">
        <v>10</v>
      </c>
      <c r="J11" s="64"/>
      <c r="K11" s="59" t="s">
        <v>11</v>
      </c>
      <c r="L11" s="65" t="s">
        <v>12</v>
      </c>
      <c r="M11" s="64"/>
      <c r="N11" s="66" t="s">
        <v>13</v>
      </c>
      <c r="O11" s="67" t="s">
        <v>14</v>
      </c>
      <c r="P11" s="68" t="s">
        <v>15</v>
      </c>
      <c r="Q11" s="70" t="s">
        <v>16</v>
      </c>
      <c r="R11" s="51"/>
      <c r="S11" s="51"/>
    </row>
    <row r="12" spans="1:20" ht="49.5" x14ac:dyDescent="0.25">
      <c r="A12" s="51"/>
      <c r="B12" s="53"/>
      <c r="C12" s="6"/>
      <c r="D12" s="6"/>
      <c r="E12" s="6"/>
      <c r="F12" s="55"/>
      <c r="G12" s="57"/>
      <c r="H12" s="59"/>
      <c r="I12" s="7" t="s">
        <v>17</v>
      </c>
      <c r="J12" s="8" t="s">
        <v>18</v>
      </c>
      <c r="K12" s="59"/>
      <c r="L12" s="7" t="s">
        <v>19</v>
      </c>
      <c r="M12" s="8" t="s">
        <v>20</v>
      </c>
      <c r="N12" s="59"/>
      <c r="O12" s="67"/>
      <c r="P12" s="69"/>
      <c r="Q12" s="71"/>
      <c r="R12" s="51"/>
      <c r="S12" s="51"/>
    </row>
    <row r="13" spans="1:20" x14ac:dyDescent="0.25">
      <c r="A13" s="21" t="s">
        <v>21</v>
      </c>
      <c r="B13" s="12" t="s">
        <v>101</v>
      </c>
      <c r="C13" s="27" t="s">
        <v>102</v>
      </c>
      <c r="D13" s="11" t="s">
        <v>103</v>
      </c>
      <c r="E13" s="22" t="s">
        <v>78</v>
      </c>
      <c r="F13" s="13">
        <v>42000</v>
      </c>
      <c r="G13" s="43">
        <v>724.92</v>
      </c>
      <c r="H13" s="23">
        <v>25</v>
      </c>
      <c r="I13" s="23">
        <f t="shared" ref="I13" si="0">F13*2.87%</f>
        <v>1205.4000000000001</v>
      </c>
      <c r="J13" s="23">
        <f t="shared" ref="J13" si="1">F13*7.1%</f>
        <v>2981.9999999999995</v>
      </c>
      <c r="K13" s="23">
        <f t="shared" ref="K13" si="2">F13*1.3%</f>
        <v>546</v>
      </c>
      <c r="L13" s="23">
        <f t="shared" ref="L13" si="3">F13*3.04%</f>
        <v>1276.8</v>
      </c>
      <c r="M13" s="23">
        <f t="shared" ref="M13" si="4">F13*7.9%</f>
        <v>3318</v>
      </c>
      <c r="N13" s="23">
        <v>0</v>
      </c>
      <c r="O13" s="24">
        <f t="shared" ref="O13" si="5">I13+J13+M13</f>
        <v>7505.4</v>
      </c>
      <c r="P13" s="23">
        <f t="shared" ref="P13" si="6">I13+L13+H13</f>
        <v>2507.1999999999998</v>
      </c>
      <c r="Q13" s="24">
        <f t="shared" ref="Q13" si="7">O13+P13</f>
        <v>10012.599999999999</v>
      </c>
      <c r="R13" s="25">
        <f t="shared" ref="R13" si="8">F13-P13</f>
        <v>39492.800000000003</v>
      </c>
      <c r="S13" s="26">
        <v>113</v>
      </c>
    </row>
    <row r="14" spans="1:20" x14ac:dyDescent="0.25">
      <c r="A14" s="21" t="s">
        <v>22</v>
      </c>
      <c r="B14" s="14" t="s">
        <v>69</v>
      </c>
      <c r="C14" s="27" t="s">
        <v>80</v>
      </c>
      <c r="D14" s="20" t="s">
        <v>54</v>
      </c>
      <c r="E14" s="22" t="s">
        <v>78</v>
      </c>
      <c r="F14" s="13">
        <v>10000</v>
      </c>
      <c r="G14" s="44">
        <v>0</v>
      </c>
      <c r="H14" s="23">
        <v>25</v>
      </c>
      <c r="I14" s="23">
        <f t="shared" ref="I14:I40" si="9">F14*2.87%</f>
        <v>287</v>
      </c>
      <c r="J14" s="23">
        <f t="shared" ref="J14:J40" si="10">F14*7.1%</f>
        <v>709.99999999999989</v>
      </c>
      <c r="K14" s="23">
        <f t="shared" ref="K14:K40" si="11">F14*1.3%</f>
        <v>130</v>
      </c>
      <c r="L14" s="23">
        <f t="shared" ref="L14:L40" si="12">F14*3.04%</f>
        <v>304</v>
      </c>
      <c r="M14" s="23">
        <f t="shared" ref="M14:M40" si="13">F14*7.9%</f>
        <v>790</v>
      </c>
      <c r="N14" s="23">
        <v>0</v>
      </c>
      <c r="O14" s="24">
        <f t="shared" ref="O14:O40" si="14">I14+J14+M14</f>
        <v>1787</v>
      </c>
      <c r="P14" s="23">
        <f t="shared" ref="P14:P40" si="15">I14+L14+H14</f>
        <v>616</v>
      </c>
      <c r="Q14" s="24">
        <f t="shared" ref="Q14:Q40" si="16">O14+P14</f>
        <v>2403</v>
      </c>
      <c r="R14" s="25">
        <f t="shared" ref="R14:R40" si="17">F14-P14</f>
        <v>9384</v>
      </c>
      <c r="S14" s="26">
        <v>113</v>
      </c>
    </row>
    <row r="15" spans="1:20" x14ac:dyDescent="0.25">
      <c r="A15" s="21" t="s">
        <v>23</v>
      </c>
      <c r="B15" s="12" t="s">
        <v>88</v>
      </c>
      <c r="C15" s="27" t="s">
        <v>80</v>
      </c>
      <c r="D15" s="20" t="s">
        <v>54</v>
      </c>
      <c r="E15" s="22" t="s">
        <v>78</v>
      </c>
      <c r="F15" s="13">
        <v>11011</v>
      </c>
      <c r="G15" s="44">
        <v>0</v>
      </c>
      <c r="H15" s="23">
        <v>25</v>
      </c>
      <c r="I15" s="23">
        <f t="shared" si="9"/>
        <v>316.01569999999998</v>
      </c>
      <c r="J15" s="23">
        <f t="shared" si="10"/>
        <v>781.78099999999995</v>
      </c>
      <c r="K15" s="23">
        <f t="shared" si="11"/>
        <v>143.143</v>
      </c>
      <c r="L15" s="23">
        <f t="shared" si="12"/>
        <v>334.73439999999999</v>
      </c>
      <c r="M15" s="23">
        <f t="shared" si="13"/>
        <v>869.86900000000003</v>
      </c>
      <c r="N15" s="23">
        <v>0</v>
      </c>
      <c r="O15" s="24">
        <f t="shared" si="14"/>
        <v>1967.6657</v>
      </c>
      <c r="P15" s="23">
        <f t="shared" si="15"/>
        <v>675.75009999999997</v>
      </c>
      <c r="Q15" s="24">
        <f t="shared" si="16"/>
        <v>2643.4157999999998</v>
      </c>
      <c r="R15" s="25">
        <f t="shared" si="17"/>
        <v>10335.249900000001</v>
      </c>
      <c r="S15" s="26">
        <v>113</v>
      </c>
    </row>
    <row r="16" spans="1:20" x14ac:dyDescent="0.25">
      <c r="A16" s="21" t="s">
        <v>24</v>
      </c>
      <c r="B16" s="15" t="s">
        <v>82</v>
      </c>
      <c r="C16" s="21" t="s">
        <v>81</v>
      </c>
      <c r="D16" s="11" t="s">
        <v>87</v>
      </c>
      <c r="E16" s="22" t="s">
        <v>78</v>
      </c>
      <c r="F16" s="13">
        <v>11011</v>
      </c>
      <c r="G16" s="44">
        <v>0</v>
      </c>
      <c r="H16" s="23">
        <v>25</v>
      </c>
      <c r="I16" s="23">
        <f t="shared" si="9"/>
        <v>316.01569999999998</v>
      </c>
      <c r="J16" s="23">
        <f t="shared" si="10"/>
        <v>781.78099999999995</v>
      </c>
      <c r="K16" s="23">
        <f t="shared" si="11"/>
        <v>143.143</v>
      </c>
      <c r="L16" s="23">
        <f t="shared" si="12"/>
        <v>334.73439999999999</v>
      </c>
      <c r="M16" s="23">
        <f t="shared" si="13"/>
        <v>869.86900000000003</v>
      </c>
      <c r="N16" s="23">
        <v>0</v>
      </c>
      <c r="O16" s="24">
        <f t="shared" si="14"/>
        <v>1967.6657</v>
      </c>
      <c r="P16" s="23">
        <f t="shared" si="15"/>
        <v>675.75009999999997</v>
      </c>
      <c r="Q16" s="24">
        <f t="shared" si="16"/>
        <v>2643.4157999999998</v>
      </c>
      <c r="R16" s="25">
        <f t="shared" si="17"/>
        <v>10335.249900000001</v>
      </c>
      <c r="S16" s="26">
        <v>113</v>
      </c>
    </row>
    <row r="17" spans="1:19" x14ac:dyDescent="0.25">
      <c r="A17" s="21" t="s">
        <v>25</v>
      </c>
      <c r="B17" s="16" t="s">
        <v>70</v>
      </c>
      <c r="C17" s="21" t="s">
        <v>81</v>
      </c>
      <c r="D17" s="20" t="s">
        <v>63</v>
      </c>
      <c r="E17" s="22" t="s">
        <v>78</v>
      </c>
      <c r="F17" s="13">
        <v>10000</v>
      </c>
      <c r="G17" s="44">
        <v>0</v>
      </c>
      <c r="H17" s="23">
        <v>25</v>
      </c>
      <c r="I17" s="23">
        <f t="shared" si="9"/>
        <v>287</v>
      </c>
      <c r="J17" s="23">
        <f t="shared" si="10"/>
        <v>709.99999999999989</v>
      </c>
      <c r="K17" s="23">
        <f t="shared" si="11"/>
        <v>130</v>
      </c>
      <c r="L17" s="23">
        <f t="shared" si="12"/>
        <v>304</v>
      </c>
      <c r="M17" s="23">
        <f t="shared" si="13"/>
        <v>790</v>
      </c>
      <c r="N17" s="23">
        <v>0</v>
      </c>
      <c r="O17" s="24">
        <f t="shared" si="14"/>
        <v>1787</v>
      </c>
      <c r="P17" s="23">
        <f t="shared" si="15"/>
        <v>616</v>
      </c>
      <c r="Q17" s="24">
        <f t="shared" si="16"/>
        <v>2403</v>
      </c>
      <c r="R17" s="25">
        <f t="shared" si="17"/>
        <v>9384</v>
      </c>
      <c r="S17" s="26">
        <v>113</v>
      </c>
    </row>
    <row r="18" spans="1:19" x14ac:dyDescent="0.25">
      <c r="A18" s="21" t="s">
        <v>26</v>
      </c>
      <c r="B18" s="17" t="s">
        <v>60</v>
      </c>
      <c r="C18" s="21" t="s">
        <v>81</v>
      </c>
      <c r="D18" s="20" t="s">
        <v>61</v>
      </c>
      <c r="E18" s="22" t="s">
        <v>78</v>
      </c>
      <c r="F18" s="13">
        <v>10000</v>
      </c>
      <c r="G18" s="44">
        <v>0</v>
      </c>
      <c r="H18" s="23">
        <v>25</v>
      </c>
      <c r="I18" s="23">
        <f t="shared" si="9"/>
        <v>287</v>
      </c>
      <c r="J18" s="23">
        <f t="shared" si="10"/>
        <v>709.99999999999989</v>
      </c>
      <c r="K18" s="23">
        <f t="shared" si="11"/>
        <v>130</v>
      </c>
      <c r="L18" s="23">
        <f t="shared" si="12"/>
        <v>304</v>
      </c>
      <c r="M18" s="23">
        <f t="shared" si="13"/>
        <v>790</v>
      </c>
      <c r="N18" s="23">
        <v>0</v>
      </c>
      <c r="O18" s="24">
        <f t="shared" si="14"/>
        <v>1787</v>
      </c>
      <c r="P18" s="23">
        <f t="shared" si="15"/>
        <v>616</v>
      </c>
      <c r="Q18" s="24">
        <f t="shared" si="16"/>
        <v>2403</v>
      </c>
      <c r="R18" s="25">
        <f t="shared" si="17"/>
        <v>9384</v>
      </c>
      <c r="S18" s="26">
        <v>113</v>
      </c>
    </row>
    <row r="19" spans="1:19" x14ac:dyDescent="0.25">
      <c r="A19" s="21" t="s">
        <v>27</v>
      </c>
      <c r="B19" s="14" t="s">
        <v>71</v>
      </c>
      <c r="C19" s="21" t="s">
        <v>81</v>
      </c>
      <c r="D19" s="20" t="s">
        <v>63</v>
      </c>
      <c r="E19" s="22" t="s">
        <v>78</v>
      </c>
      <c r="F19" s="13">
        <v>10000</v>
      </c>
      <c r="G19" s="44">
        <v>0</v>
      </c>
      <c r="H19" s="23">
        <v>25</v>
      </c>
      <c r="I19" s="23">
        <f t="shared" si="9"/>
        <v>287</v>
      </c>
      <c r="J19" s="23">
        <f t="shared" si="10"/>
        <v>709.99999999999989</v>
      </c>
      <c r="K19" s="23">
        <f t="shared" si="11"/>
        <v>130</v>
      </c>
      <c r="L19" s="23">
        <f t="shared" si="12"/>
        <v>304</v>
      </c>
      <c r="M19" s="23">
        <f t="shared" si="13"/>
        <v>790</v>
      </c>
      <c r="N19" s="23">
        <v>0</v>
      </c>
      <c r="O19" s="24">
        <f t="shared" si="14"/>
        <v>1787</v>
      </c>
      <c r="P19" s="23">
        <f t="shared" si="15"/>
        <v>616</v>
      </c>
      <c r="Q19" s="24">
        <f t="shared" si="16"/>
        <v>2403</v>
      </c>
      <c r="R19" s="25">
        <f t="shared" si="17"/>
        <v>9384</v>
      </c>
      <c r="S19" s="26">
        <v>113</v>
      </c>
    </row>
    <row r="20" spans="1:19" x14ac:dyDescent="0.25">
      <c r="A20" s="21" t="s">
        <v>28</v>
      </c>
      <c r="B20" s="18" t="s">
        <v>89</v>
      </c>
      <c r="C20" s="21" t="s">
        <v>81</v>
      </c>
      <c r="D20" s="11" t="s">
        <v>83</v>
      </c>
      <c r="E20" s="22" t="s">
        <v>78</v>
      </c>
      <c r="F20" s="13">
        <v>13244</v>
      </c>
      <c r="G20" s="44">
        <v>0</v>
      </c>
      <c r="H20" s="23">
        <v>25</v>
      </c>
      <c r="I20" s="23">
        <f t="shared" si="9"/>
        <v>380.1028</v>
      </c>
      <c r="J20" s="23">
        <f t="shared" si="10"/>
        <v>940.32399999999996</v>
      </c>
      <c r="K20" s="23">
        <f t="shared" si="11"/>
        <v>172.17200000000003</v>
      </c>
      <c r="L20" s="23">
        <f t="shared" si="12"/>
        <v>402.61759999999998</v>
      </c>
      <c r="M20" s="23">
        <f t="shared" si="13"/>
        <v>1046.2760000000001</v>
      </c>
      <c r="N20" s="23">
        <v>0</v>
      </c>
      <c r="O20" s="24">
        <f t="shared" si="14"/>
        <v>2366.7028</v>
      </c>
      <c r="P20" s="23">
        <f t="shared" si="15"/>
        <v>807.72039999999993</v>
      </c>
      <c r="Q20" s="24">
        <f t="shared" si="16"/>
        <v>3174.4232000000002</v>
      </c>
      <c r="R20" s="25">
        <f t="shared" si="17"/>
        <v>12436.2796</v>
      </c>
      <c r="S20" s="26">
        <v>113</v>
      </c>
    </row>
    <row r="21" spans="1:19" x14ac:dyDescent="0.25">
      <c r="A21" s="21" t="s">
        <v>29</v>
      </c>
      <c r="B21" s="14" t="s">
        <v>72</v>
      </c>
      <c r="C21" s="21" t="s">
        <v>81</v>
      </c>
      <c r="D21" s="20" t="s">
        <v>63</v>
      </c>
      <c r="E21" s="22" t="s">
        <v>78</v>
      </c>
      <c r="F21" s="13">
        <v>10000</v>
      </c>
      <c r="G21" s="44">
        <v>0</v>
      </c>
      <c r="H21" s="23">
        <v>25</v>
      </c>
      <c r="I21" s="23">
        <f t="shared" si="9"/>
        <v>287</v>
      </c>
      <c r="J21" s="23">
        <f t="shared" si="10"/>
        <v>709.99999999999989</v>
      </c>
      <c r="K21" s="23">
        <f t="shared" si="11"/>
        <v>130</v>
      </c>
      <c r="L21" s="23">
        <f t="shared" si="12"/>
        <v>304</v>
      </c>
      <c r="M21" s="23">
        <f t="shared" si="13"/>
        <v>790</v>
      </c>
      <c r="N21" s="23">
        <v>0</v>
      </c>
      <c r="O21" s="24">
        <f t="shared" si="14"/>
        <v>1787</v>
      </c>
      <c r="P21" s="23">
        <f t="shared" si="15"/>
        <v>616</v>
      </c>
      <c r="Q21" s="24">
        <f t="shared" si="16"/>
        <v>2403</v>
      </c>
      <c r="R21" s="25">
        <f t="shared" si="17"/>
        <v>9384</v>
      </c>
      <c r="S21" s="26">
        <v>113</v>
      </c>
    </row>
    <row r="22" spans="1:19" x14ac:dyDescent="0.25">
      <c r="A22" s="21" t="s">
        <v>30</v>
      </c>
      <c r="B22" s="12" t="s">
        <v>90</v>
      </c>
      <c r="C22" s="21" t="s">
        <v>81</v>
      </c>
      <c r="D22" s="11" t="s">
        <v>87</v>
      </c>
      <c r="E22" s="22" t="s">
        <v>78</v>
      </c>
      <c r="F22" s="13">
        <v>11011</v>
      </c>
      <c r="G22" s="44">
        <v>0</v>
      </c>
      <c r="H22" s="23">
        <v>25</v>
      </c>
      <c r="I22" s="23">
        <f t="shared" si="9"/>
        <v>316.01569999999998</v>
      </c>
      <c r="J22" s="23">
        <f t="shared" si="10"/>
        <v>781.78099999999995</v>
      </c>
      <c r="K22" s="23">
        <f t="shared" si="11"/>
        <v>143.143</v>
      </c>
      <c r="L22" s="23">
        <f t="shared" si="12"/>
        <v>334.73439999999999</v>
      </c>
      <c r="M22" s="23">
        <f t="shared" si="13"/>
        <v>869.86900000000003</v>
      </c>
      <c r="N22" s="23">
        <v>0</v>
      </c>
      <c r="O22" s="24">
        <f t="shared" si="14"/>
        <v>1967.6657</v>
      </c>
      <c r="P22" s="23">
        <f t="shared" si="15"/>
        <v>675.75009999999997</v>
      </c>
      <c r="Q22" s="24">
        <f t="shared" si="16"/>
        <v>2643.4157999999998</v>
      </c>
      <c r="R22" s="25">
        <f t="shared" si="17"/>
        <v>10335.249900000001</v>
      </c>
      <c r="S22" s="26">
        <v>113</v>
      </c>
    </row>
    <row r="23" spans="1:19" x14ac:dyDescent="0.25">
      <c r="A23" s="21" t="s">
        <v>31</v>
      </c>
      <c r="B23" s="14" t="s">
        <v>73</v>
      </c>
      <c r="C23" s="21" t="s">
        <v>81</v>
      </c>
      <c r="D23" s="20" t="s">
        <v>63</v>
      </c>
      <c r="E23" s="22" t="s">
        <v>78</v>
      </c>
      <c r="F23" s="13">
        <v>10000</v>
      </c>
      <c r="G23" s="44">
        <v>0</v>
      </c>
      <c r="H23" s="23">
        <v>25</v>
      </c>
      <c r="I23" s="23">
        <f t="shared" si="9"/>
        <v>287</v>
      </c>
      <c r="J23" s="23">
        <f t="shared" si="10"/>
        <v>709.99999999999989</v>
      </c>
      <c r="K23" s="23">
        <f t="shared" si="11"/>
        <v>130</v>
      </c>
      <c r="L23" s="23">
        <f t="shared" si="12"/>
        <v>304</v>
      </c>
      <c r="M23" s="23">
        <f t="shared" si="13"/>
        <v>790</v>
      </c>
      <c r="N23" s="23">
        <v>0</v>
      </c>
      <c r="O23" s="24">
        <f t="shared" si="14"/>
        <v>1787</v>
      </c>
      <c r="P23" s="23">
        <f t="shared" si="15"/>
        <v>616</v>
      </c>
      <c r="Q23" s="24">
        <f t="shared" si="16"/>
        <v>2403</v>
      </c>
      <c r="R23" s="25">
        <f t="shared" si="17"/>
        <v>9384</v>
      </c>
      <c r="S23" s="26">
        <v>113</v>
      </c>
    </row>
    <row r="24" spans="1:19" x14ac:dyDescent="0.25">
      <c r="A24" s="21" t="s">
        <v>32</v>
      </c>
      <c r="B24" s="14" t="s">
        <v>74</v>
      </c>
      <c r="C24" s="21" t="s">
        <v>81</v>
      </c>
      <c r="D24" s="20" t="s">
        <v>63</v>
      </c>
      <c r="E24" s="22" t="s">
        <v>78</v>
      </c>
      <c r="F24" s="13">
        <v>10000</v>
      </c>
      <c r="G24" s="44">
        <v>0</v>
      </c>
      <c r="H24" s="23">
        <v>25</v>
      </c>
      <c r="I24" s="23">
        <f t="shared" si="9"/>
        <v>287</v>
      </c>
      <c r="J24" s="23">
        <f t="shared" si="10"/>
        <v>709.99999999999989</v>
      </c>
      <c r="K24" s="23">
        <f t="shared" si="11"/>
        <v>130</v>
      </c>
      <c r="L24" s="23">
        <f t="shared" si="12"/>
        <v>304</v>
      </c>
      <c r="M24" s="23">
        <f t="shared" si="13"/>
        <v>790</v>
      </c>
      <c r="N24" s="23">
        <v>0</v>
      </c>
      <c r="O24" s="24">
        <f t="shared" si="14"/>
        <v>1787</v>
      </c>
      <c r="P24" s="23">
        <f t="shared" si="15"/>
        <v>616</v>
      </c>
      <c r="Q24" s="24">
        <f t="shared" si="16"/>
        <v>2403</v>
      </c>
      <c r="R24" s="25">
        <f t="shared" si="17"/>
        <v>9384</v>
      </c>
      <c r="S24" s="26">
        <v>113</v>
      </c>
    </row>
    <row r="25" spans="1:19" x14ac:dyDescent="0.25">
      <c r="A25" s="21" t="s">
        <v>33</v>
      </c>
      <c r="B25" s="14" t="s">
        <v>75</v>
      </c>
      <c r="C25" s="21" t="s">
        <v>81</v>
      </c>
      <c r="D25" s="20" t="s">
        <v>63</v>
      </c>
      <c r="E25" s="22" t="s">
        <v>78</v>
      </c>
      <c r="F25" s="13">
        <v>10000</v>
      </c>
      <c r="G25" s="44">
        <v>0</v>
      </c>
      <c r="H25" s="23">
        <v>25</v>
      </c>
      <c r="I25" s="23">
        <f t="shared" si="9"/>
        <v>287</v>
      </c>
      <c r="J25" s="23">
        <f t="shared" si="10"/>
        <v>709.99999999999989</v>
      </c>
      <c r="K25" s="23">
        <f t="shared" si="11"/>
        <v>130</v>
      </c>
      <c r="L25" s="23">
        <f t="shared" si="12"/>
        <v>304</v>
      </c>
      <c r="M25" s="23">
        <f t="shared" si="13"/>
        <v>790</v>
      </c>
      <c r="N25" s="23">
        <v>0</v>
      </c>
      <c r="O25" s="24">
        <f t="shared" si="14"/>
        <v>1787</v>
      </c>
      <c r="P25" s="23">
        <f t="shared" si="15"/>
        <v>616</v>
      </c>
      <c r="Q25" s="24">
        <f t="shared" si="16"/>
        <v>2403</v>
      </c>
      <c r="R25" s="25">
        <f t="shared" si="17"/>
        <v>9384</v>
      </c>
      <c r="S25" s="26">
        <v>113</v>
      </c>
    </row>
    <row r="26" spans="1:19" x14ac:dyDescent="0.25">
      <c r="A26" s="21" t="s">
        <v>34</v>
      </c>
      <c r="B26" s="17" t="s">
        <v>76</v>
      </c>
      <c r="C26" s="21" t="s">
        <v>81</v>
      </c>
      <c r="D26" s="20" t="s">
        <v>63</v>
      </c>
      <c r="E26" s="22" t="s">
        <v>78</v>
      </c>
      <c r="F26" s="13">
        <v>10000</v>
      </c>
      <c r="G26" s="44">
        <v>0</v>
      </c>
      <c r="H26" s="23">
        <v>25</v>
      </c>
      <c r="I26" s="23">
        <f t="shared" si="9"/>
        <v>287</v>
      </c>
      <c r="J26" s="23">
        <f t="shared" si="10"/>
        <v>709.99999999999989</v>
      </c>
      <c r="K26" s="23">
        <f t="shared" si="11"/>
        <v>130</v>
      </c>
      <c r="L26" s="23">
        <f t="shared" si="12"/>
        <v>304</v>
      </c>
      <c r="M26" s="23">
        <f t="shared" si="13"/>
        <v>790</v>
      </c>
      <c r="N26" s="23">
        <v>0</v>
      </c>
      <c r="O26" s="24">
        <f t="shared" si="14"/>
        <v>1787</v>
      </c>
      <c r="P26" s="23">
        <f t="shared" si="15"/>
        <v>616</v>
      </c>
      <c r="Q26" s="24">
        <f t="shared" si="16"/>
        <v>2403</v>
      </c>
      <c r="R26" s="25">
        <f t="shared" si="17"/>
        <v>9384</v>
      </c>
      <c r="S26" s="26">
        <v>113</v>
      </c>
    </row>
    <row r="27" spans="1:19" x14ac:dyDescent="0.25">
      <c r="A27" s="21" t="s">
        <v>35</v>
      </c>
      <c r="B27" s="12" t="s">
        <v>91</v>
      </c>
      <c r="C27" s="21" t="s">
        <v>81</v>
      </c>
      <c r="D27" s="11" t="s">
        <v>87</v>
      </c>
      <c r="E27" s="22" t="s">
        <v>78</v>
      </c>
      <c r="F27" s="13">
        <v>11011</v>
      </c>
      <c r="G27" s="44">
        <v>0</v>
      </c>
      <c r="H27" s="23">
        <v>25</v>
      </c>
      <c r="I27" s="23">
        <f t="shared" si="9"/>
        <v>316.01569999999998</v>
      </c>
      <c r="J27" s="23">
        <f t="shared" si="10"/>
        <v>781.78099999999995</v>
      </c>
      <c r="K27" s="23">
        <f t="shared" si="11"/>
        <v>143.143</v>
      </c>
      <c r="L27" s="23">
        <f t="shared" si="12"/>
        <v>334.73439999999999</v>
      </c>
      <c r="M27" s="23">
        <f t="shared" si="13"/>
        <v>869.86900000000003</v>
      </c>
      <c r="N27" s="23">
        <v>1035.93</v>
      </c>
      <c r="O27" s="24">
        <f t="shared" si="14"/>
        <v>1967.6657</v>
      </c>
      <c r="P27" s="23">
        <f t="shared" si="15"/>
        <v>675.75009999999997</v>
      </c>
      <c r="Q27" s="24">
        <f t="shared" si="16"/>
        <v>2643.4157999999998</v>
      </c>
      <c r="R27" s="25">
        <f t="shared" si="17"/>
        <v>10335.249900000001</v>
      </c>
      <c r="S27" s="26">
        <v>113</v>
      </c>
    </row>
    <row r="28" spans="1:19" x14ac:dyDescent="0.25">
      <c r="A28" s="21" t="s">
        <v>36</v>
      </c>
      <c r="B28" s="14" t="s">
        <v>62</v>
      </c>
      <c r="C28" s="21" t="s">
        <v>81</v>
      </c>
      <c r="D28" s="20" t="s">
        <v>63</v>
      </c>
      <c r="E28" s="22" t="s">
        <v>78</v>
      </c>
      <c r="F28" s="13">
        <v>10000</v>
      </c>
      <c r="G28" s="44">
        <v>0</v>
      </c>
      <c r="H28" s="23">
        <v>25</v>
      </c>
      <c r="I28" s="23">
        <f t="shared" si="9"/>
        <v>287</v>
      </c>
      <c r="J28" s="23">
        <f t="shared" si="10"/>
        <v>709.99999999999989</v>
      </c>
      <c r="K28" s="23">
        <f t="shared" si="11"/>
        <v>130</v>
      </c>
      <c r="L28" s="23">
        <f t="shared" si="12"/>
        <v>304</v>
      </c>
      <c r="M28" s="23">
        <f t="shared" si="13"/>
        <v>790</v>
      </c>
      <c r="N28" s="23">
        <v>0</v>
      </c>
      <c r="O28" s="24">
        <f t="shared" si="14"/>
        <v>1787</v>
      </c>
      <c r="P28" s="23">
        <f t="shared" si="15"/>
        <v>616</v>
      </c>
      <c r="Q28" s="24">
        <f t="shared" si="16"/>
        <v>2403</v>
      </c>
      <c r="R28" s="25">
        <f t="shared" si="17"/>
        <v>9384</v>
      </c>
      <c r="S28" s="26">
        <v>113</v>
      </c>
    </row>
    <row r="29" spans="1:19" x14ac:dyDescent="0.25">
      <c r="A29" s="21" t="s">
        <v>37</v>
      </c>
      <c r="B29" s="12" t="s">
        <v>93</v>
      </c>
      <c r="C29" s="21" t="s">
        <v>81</v>
      </c>
      <c r="D29" s="11" t="s">
        <v>87</v>
      </c>
      <c r="E29" s="22" t="s">
        <v>78</v>
      </c>
      <c r="F29" s="13">
        <v>11011</v>
      </c>
      <c r="G29" s="44">
        <v>0</v>
      </c>
      <c r="H29" s="23">
        <v>25</v>
      </c>
      <c r="I29" s="23">
        <f t="shared" si="9"/>
        <v>316.01569999999998</v>
      </c>
      <c r="J29" s="23">
        <f t="shared" si="10"/>
        <v>781.78099999999995</v>
      </c>
      <c r="K29" s="23">
        <f t="shared" si="11"/>
        <v>143.143</v>
      </c>
      <c r="L29" s="23">
        <f t="shared" si="12"/>
        <v>334.73439999999999</v>
      </c>
      <c r="M29" s="23">
        <f t="shared" si="13"/>
        <v>869.86900000000003</v>
      </c>
      <c r="N29" s="23">
        <v>0</v>
      </c>
      <c r="O29" s="24">
        <f t="shared" si="14"/>
        <v>1967.6657</v>
      </c>
      <c r="P29" s="23">
        <f t="shared" si="15"/>
        <v>675.75009999999997</v>
      </c>
      <c r="Q29" s="24">
        <f t="shared" si="16"/>
        <v>2643.4157999999998</v>
      </c>
      <c r="R29" s="25">
        <f t="shared" si="17"/>
        <v>10335.249900000001</v>
      </c>
      <c r="S29" s="26">
        <v>113</v>
      </c>
    </row>
    <row r="30" spans="1:19" x14ac:dyDescent="0.25">
      <c r="A30" s="21" t="s">
        <v>38</v>
      </c>
      <c r="B30" s="12" t="s">
        <v>94</v>
      </c>
      <c r="C30" s="21" t="s">
        <v>81</v>
      </c>
      <c r="D30" s="11" t="s">
        <v>87</v>
      </c>
      <c r="E30" s="22" t="s">
        <v>78</v>
      </c>
      <c r="F30" s="13">
        <v>10000</v>
      </c>
      <c r="G30" s="44">
        <v>0</v>
      </c>
      <c r="H30" s="23">
        <v>25</v>
      </c>
      <c r="I30" s="23">
        <f t="shared" si="9"/>
        <v>287</v>
      </c>
      <c r="J30" s="23">
        <f t="shared" si="10"/>
        <v>709.99999999999989</v>
      </c>
      <c r="K30" s="23">
        <f t="shared" si="11"/>
        <v>130</v>
      </c>
      <c r="L30" s="23">
        <f t="shared" si="12"/>
        <v>304</v>
      </c>
      <c r="M30" s="23">
        <f t="shared" si="13"/>
        <v>790</v>
      </c>
      <c r="N30" s="23">
        <v>0</v>
      </c>
      <c r="O30" s="24">
        <f t="shared" si="14"/>
        <v>1787</v>
      </c>
      <c r="P30" s="23">
        <f t="shared" si="15"/>
        <v>616</v>
      </c>
      <c r="Q30" s="24">
        <f t="shared" si="16"/>
        <v>2403</v>
      </c>
      <c r="R30" s="25">
        <f t="shared" si="17"/>
        <v>9384</v>
      </c>
      <c r="S30" s="26">
        <v>113</v>
      </c>
    </row>
    <row r="31" spans="1:19" x14ac:dyDescent="0.25">
      <c r="A31" s="21" t="s">
        <v>39</v>
      </c>
      <c r="B31" s="14" t="s">
        <v>77</v>
      </c>
      <c r="C31" s="21" t="s">
        <v>81</v>
      </c>
      <c r="D31" s="20" t="s">
        <v>63</v>
      </c>
      <c r="E31" s="22" t="s">
        <v>78</v>
      </c>
      <c r="F31" s="13">
        <v>10000</v>
      </c>
      <c r="G31" s="44">
        <v>0</v>
      </c>
      <c r="H31" s="23">
        <v>25</v>
      </c>
      <c r="I31" s="23">
        <f t="shared" si="9"/>
        <v>287</v>
      </c>
      <c r="J31" s="23">
        <f t="shared" si="10"/>
        <v>709.99999999999989</v>
      </c>
      <c r="K31" s="23">
        <f t="shared" si="11"/>
        <v>130</v>
      </c>
      <c r="L31" s="23">
        <f t="shared" si="12"/>
        <v>304</v>
      </c>
      <c r="M31" s="23">
        <f t="shared" si="13"/>
        <v>790</v>
      </c>
      <c r="N31" s="23">
        <v>0</v>
      </c>
      <c r="O31" s="24">
        <f t="shared" si="14"/>
        <v>1787</v>
      </c>
      <c r="P31" s="23">
        <f t="shared" si="15"/>
        <v>616</v>
      </c>
      <c r="Q31" s="24">
        <f t="shared" si="16"/>
        <v>2403</v>
      </c>
      <c r="R31" s="25">
        <f t="shared" si="17"/>
        <v>9384</v>
      </c>
      <c r="S31" s="26">
        <v>113</v>
      </c>
    </row>
    <row r="32" spans="1:19" x14ac:dyDescent="0.25">
      <c r="A32" s="21" t="s">
        <v>40</v>
      </c>
      <c r="B32" s="14" t="s">
        <v>64</v>
      </c>
      <c r="C32" s="21" t="s">
        <v>81</v>
      </c>
      <c r="D32" s="20" t="s">
        <v>65</v>
      </c>
      <c r="E32" s="22" t="s">
        <v>78</v>
      </c>
      <c r="F32" s="13">
        <v>10000</v>
      </c>
      <c r="G32" s="44">
        <v>0</v>
      </c>
      <c r="H32" s="23">
        <v>25</v>
      </c>
      <c r="I32" s="23">
        <f t="shared" si="9"/>
        <v>287</v>
      </c>
      <c r="J32" s="23">
        <f t="shared" si="10"/>
        <v>709.99999999999989</v>
      </c>
      <c r="K32" s="23">
        <f t="shared" si="11"/>
        <v>130</v>
      </c>
      <c r="L32" s="23">
        <f t="shared" si="12"/>
        <v>304</v>
      </c>
      <c r="M32" s="23">
        <f t="shared" si="13"/>
        <v>790</v>
      </c>
      <c r="N32" s="23">
        <v>0</v>
      </c>
      <c r="O32" s="24">
        <f t="shared" si="14"/>
        <v>1787</v>
      </c>
      <c r="P32" s="23">
        <f t="shared" si="15"/>
        <v>616</v>
      </c>
      <c r="Q32" s="24">
        <f t="shared" si="16"/>
        <v>2403</v>
      </c>
      <c r="R32" s="25">
        <f t="shared" si="17"/>
        <v>9384</v>
      </c>
      <c r="S32" s="26">
        <v>113</v>
      </c>
    </row>
    <row r="33" spans="1:19" x14ac:dyDescent="0.25">
      <c r="A33" s="21" t="s">
        <v>41</v>
      </c>
      <c r="B33" s="14" t="s">
        <v>66</v>
      </c>
      <c r="C33" s="21" t="s">
        <v>81</v>
      </c>
      <c r="D33" s="20" t="s">
        <v>63</v>
      </c>
      <c r="E33" s="22" t="s">
        <v>78</v>
      </c>
      <c r="F33" s="13">
        <v>10000</v>
      </c>
      <c r="G33" s="44">
        <v>0</v>
      </c>
      <c r="H33" s="23">
        <v>25</v>
      </c>
      <c r="I33" s="23">
        <f t="shared" si="9"/>
        <v>287</v>
      </c>
      <c r="J33" s="23">
        <f t="shared" si="10"/>
        <v>709.99999999999989</v>
      </c>
      <c r="K33" s="23">
        <f t="shared" si="11"/>
        <v>130</v>
      </c>
      <c r="L33" s="23">
        <f t="shared" si="12"/>
        <v>304</v>
      </c>
      <c r="M33" s="23">
        <f t="shared" si="13"/>
        <v>790</v>
      </c>
      <c r="N33" s="23">
        <v>0</v>
      </c>
      <c r="O33" s="24">
        <f t="shared" si="14"/>
        <v>1787</v>
      </c>
      <c r="P33" s="23">
        <f t="shared" si="15"/>
        <v>616</v>
      </c>
      <c r="Q33" s="24">
        <f t="shared" si="16"/>
        <v>2403</v>
      </c>
      <c r="R33" s="25">
        <f t="shared" si="17"/>
        <v>9384</v>
      </c>
      <c r="S33" s="26">
        <v>113</v>
      </c>
    </row>
    <row r="34" spans="1:19" x14ac:dyDescent="0.25">
      <c r="A34" s="21" t="s">
        <v>42</v>
      </c>
      <c r="B34" s="14" t="s">
        <v>67</v>
      </c>
      <c r="C34" s="21" t="s">
        <v>81</v>
      </c>
      <c r="D34" s="20" t="s">
        <v>63</v>
      </c>
      <c r="E34" s="22" t="s">
        <v>78</v>
      </c>
      <c r="F34" s="13">
        <v>12547.54</v>
      </c>
      <c r="G34" s="44">
        <v>0</v>
      </c>
      <c r="H34" s="23">
        <v>25</v>
      </c>
      <c r="I34" s="23">
        <f t="shared" si="9"/>
        <v>360.11439800000005</v>
      </c>
      <c r="J34" s="23">
        <f t="shared" si="10"/>
        <v>890.87533999999994</v>
      </c>
      <c r="K34" s="23">
        <f t="shared" si="11"/>
        <v>163.11802000000003</v>
      </c>
      <c r="L34" s="23">
        <f t="shared" si="12"/>
        <v>381.44521600000002</v>
      </c>
      <c r="M34" s="23">
        <f t="shared" si="13"/>
        <v>991.25566000000003</v>
      </c>
      <c r="N34" s="23">
        <v>0</v>
      </c>
      <c r="O34" s="24">
        <f t="shared" si="14"/>
        <v>2242.245398</v>
      </c>
      <c r="P34" s="23">
        <f t="shared" si="15"/>
        <v>766.55961400000001</v>
      </c>
      <c r="Q34" s="24">
        <f t="shared" si="16"/>
        <v>3008.8050119999998</v>
      </c>
      <c r="R34" s="25">
        <f t="shared" si="17"/>
        <v>11780.980386000001</v>
      </c>
      <c r="S34" s="26">
        <v>113</v>
      </c>
    </row>
    <row r="35" spans="1:19" x14ac:dyDescent="0.25">
      <c r="A35" s="21" t="s">
        <v>43</v>
      </c>
      <c r="B35" s="14" t="s">
        <v>68</v>
      </c>
      <c r="C35" s="21" t="s">
        <v>81</v>
      </c>
      <c r="D35" s="20" t="s">
        <v>63</v>
      </c>
      <c r="E35" s="22" t="s">
        <v>78</v>
      </c>
      <c r="F35" s="13">
        <v>10000</v>
      </c>
      <c r="G35" s="44">
        <v>0</v>
      </c>
      <c r="H35" s="23">
        <v>25</v>
      </c>
      <c r="I35" s="23">
        <f t="shared" si="9"/>
        <v>287</v>
      </c>
      <c r="J35" s="23">
        <f t="shared" si="10"/>
        <v>709.99999999999989</v>
      </c>
      <c r="K35" s="23">
        <f t="shared" si="11"/>
        <v>130</v>
      </c>
      <c r="L35" s="23">
        <f t="shared" si="12"/>
        <v>304</v>
      </c>
      <c r="M35" s="23">
        <f t="shared" si="13"/>
        <v>790</v>
      </c>
      <c r="N35" s="23">
        <v>1035.93</v>
      </c>
      <c r="O35" s="24">
        <f t="shared" si="14"/>
        <v>1787</v>
      </c>
      <c r="P35" s="23">
        <f t="shared" si="15"/>
        <v>616</v>
      </c>
      <c r="Q35" s="24">
        <f t="shared" si="16"/>
        <v>2403</v>
      </c>
      <c r="R35" s="25">
        <f t="shared" si="17"/>
        <v>9384</v>
      </c>
      <c r="S35" s="26">
        <v>113</v>
      </c>
    </row>
    <row r="36" spans="1:19" x14ac:dyDescent="0.25">
      <c r="A36" s="21" t="s">
        <v>44</v>
      </c>
      <c r="B36" s="14" t="s">
        <v>79</v>
      </c>
      <c r="C36" s="21" t="s">
        <v>81</v>
      </c>
      <c r="D36" s="20" t="s">
        <v>54</v>
      </c>
      <c r="E36" s="22" t="s">
        <v>78</v>
      </c>
      <c r="F36" s="13">
        <v>10000</v>
      </c>
      <c r="G36" s="44">
        <v>0</v>
      </c>
      <c r="H36" s="23">
        <v>25</v>
      </c>
      <c r="I36" s="23">
        <f t="shared" si="9"/>
        <v>287</v>
      </c>
      <c r="J36" s="23">
        <f t="shared" si="10"/>
        <v>709.99999999999989</v>
      </c>
      <c r="K36" s="23">
        <f t="shared" si="11"/>
        <v>130</v>
      </c>
      <c r="L36" s="23">
        <f t="shared" si="12"/>
        <v>304</v>
      </c>
      <c r="M36" s="23">
        <f t="shared" si="13"/>
        <v>790</v>
      </c>
      <c r="N36" s="23">
        <v>0</v>
      </c>
      <c r="O36" s="24">
        <f t="shared" si="14"/>
        <v>1787</v>
      </c>
      <c r="P36" s="23">
        <f t="shared" si="15"/>
        <v>616</v>
      </c>
      <c r="Q36" s="24">
        <f t="shared" si="16"/>
        <v>2403</v>
      </c>
      <c r="R36" s="25">
        <f t="shared" si="17"/>
        <v>9384</v>
      </c>
      <c r="S36" s="26">
        <v>113</v>
      </c>
    </row>
    <row r="37" spans="1:19" x14ac:dyDescent="0.25">
      <c r="A37" s="21" t="s">
        <v>45</v>
      </c>
      <c r="B37" s="12" t="s">
        <v>98</v>
      </c>
      <c r="C37" s="21" t="s">
        <v>81</v>
      </c>
      <c r="D37" s="11" t="s">
        <v>83</v>
      </c>
      <c r="E37" s="22" t="s">
        <v>78</v>
      </c>
      <c r="F37" s="19">
        <v>14314.3</v>
      </c>
      <c r="G37" s="44">
        <v>0</v>
      </c>
      <c r="H37" s="23">
        <v>25</v>
      </c>
      <c r="I37" s="23">
        <f t="shared" si="9"/>
        <v>410.82040999999998</v>
      </c>
      <c r="J37" s="23">
        <f t="shared" si="10"/>
        <v>1016.3152999999999</v>
      </c>
      <c r="K37" s="23">
        <f t="shared" si="11"/>
        <v>186.08590000000001</v>
      </c>
      <c r="L37" s="23">
        <f t="shared" si="12"/>
        <v>435.15472</v>
      </c>
      <c r="M37" s="23">
        <f t="shared" si="13"/>
        <v>1130.8297</v>
      </c>
      <c r="N37" s="23">
        <v>0</v>
      </c>
      <c r="O37" s="24">
        <f t="shared" si="14"/>
        <v>2557.9654099999998</v>
      </c>
      <c r="P37" s="23">
        <f t="shared" si="15"/>
        <v>870.97513000000004</v>
      </c>
      <c r="Q37" s="24">
        <f t="shared" si="16"/>
        <v>3428.9405399999996</v>
      </c>
      <c r="R37" s="25">
        <f t="shared" si="17"/>
        <v>13443.324869999999</v>
      </c>
      <c r="S37" s="26">
        <v>113</v>
      </c>
    </row>
    <row r="38" spans="1:19" x14ac:dyDescent="0.25">
      <c r="A38" s="21" t="s">
        <v>46</v>
      </c>
      <c r="B38" s="12" t="s">
        <v>99</v>
      </c>
      <c r="C38" s="21" t="s">
        <v>81</v>
      </c>
      <c r="D38" s="11" t="s">
        <v>87</v>
      </c>
      <c r="E38" s="22" t="s">
        <v>78</v>
      </c>
      <c r="F38" s="13">
        <v>11011</v>
      </c>
      <c r="G38" s="44">
        <v>0</v>
      </c>
      <c r="H38" s="23">
        <v>25</v>
      </c>
      <c r="I38" s="23">
        <f t="shared" si="9"/>
        <v>316.01569999999998</v>
      </c>
      <c r="J38" s="23">
        <f t="shared" si="10"/>
        <v>781.78099999999995</v>
      </c>
      <c r="K38" s="23">
        <f t="shared" si="11"/>
        <v>143.143</v>
      </c>
      <c r="L38" s="23">
        <f t="shared" si="12"/>
        <v>334.73439999999999</v>
      </c>
      <c r="M38" s="23">
        <f t="shared" si="13"/>
        <v>869.86900000000003</v>
      </c>
      <c r="N38" s="23">
        <v>0</v>
      </c>
      <c r="O38" s="24">
        <f t="shared" si="14"/>
        <v>1967.6657</v>
      </c>
      <c r="P38" s="23">
        <f t="shared" si="15"/>
        <v>675.75009999999997</v>
      </c>
      <c r="Q38" s="24">
        <f t="shared" si="16"/>
        <v>2643.4157999999998</v>
      </c>
      <c r="R38" s="25">
        <f t="shared" si="17"/>
        <v>10335.249900000001</v>
      </c>
      <c r="S38" s="26">
        <v>113</v>
      </c>
    </row>
    <row r="39" spans="1:19" x14ac:dyDescent="0.25">
      <c r="A39" s="21" t="s">
        <v>47</v>
      </c>
      <c r="B39" s="12" t="s">
        <v>100</v>
      </c>
      <c r="C39" s="21" t="s">
        <v>81</v>
      </c>
      <c r="D39" s="11" t="s">
        <v>87</v>
      </c>
      <c r="E39" s="22" t="s">
        <v>78</v>
      </c>
      <c r="F39" s="13">
        <v>10000</v>
      </c>
      <c r="G39" s="44">
        <v>0</v>
      </c>
      <c r="H39" s="23">
        <v>25</v>
      </c>
      <c r="I39" s="23">
        <f t="shared" si="9"/>
        <v>287</v>
      </c>
      <c r="J39" s="23">
        <f t="shared" si="10"/>
        <v>709.99999999999989</v>
      </c>
      <c r="K39" s="23">
        <f t="shared" si="11"/>
        <v>130</v>
      </c>
      <c r="L39" s="23">
        <f t="shared" si="12"/>
        <v>304</v>
      </c>
      <c r="M39" s="23">
        <f t="shared" si="13"/>
        <v>790</v>
      </c>
      <c r="N39" s="23">
        <v>0</v>
      </c>
      <c r="O39" s="24">
        <f t="shared" si="14"/>
        <v>1787</v>
      </c>
      <c r="P39" s="23">
        <f t="shared" si="15"/>
        <v>616</v>
      </c>
      <c r="Q39" s="24">
        <f t="shared" si="16"/>
        <v>2403</v>
      </c>
      <c r="R39" s="25">
        <f t="shared" si="17"/>
        <v>9384</v>
      </c>
      <c r="S39" s="26">
        <v>113</v>
      </c>
    </row>
    <row r="40" spans="1:19" x14ac:dyDescent="0.25">
      <c r="A40" s="21" t="s">
        <v>48</v>
      </c>
      <c r="B40" s="14" t="s">
        <v>58</v>
      </c>
      <c r="C40" s="27" t="s">
        <v>104</v>
      </c>
      <c r="D40" s="20" t="s">
        <v>59</v>
      </c>
      <c r="E40" s="22" t="s">
        <v>78</v>
      </c>
      <c r="F40" s="13">
        <v>10755.03</v>
      </c>
      <c r="G40" s="44">
        <v>0</v>
      </c>
      <c r="H40" s="23">
        <v>25</v>
      </c>
      <c r="I40" s="23">
        <f t="shared" si="9"/>
        <v>308.66936100000004</v>
      </c>
      <c r="J40" s="23">
        <f t="shared" si="10"/>
        <v>763.60712999999998</v>
      </c>
      <c r="K40" s="23">
        <f t="shared" si="11"/>
        <v>139.81539000000001</v>
      </c>
      <c r="L40" s="23">
        <f t="shared" si="12"/>
        <v>326.95291200000003</v>
      </c>
      <c r="M40" s="23">
        <f t="shared" si="13"/>
        <v>849.64737000000002</v>
      </c>
      <c r="N40" s="23">
        <v>0</v>
      </c>
      <c r="O40" s="24">
        <f t="shared" si="14"/>
        <v>1921.9238610000002</v>
      </c>
      <c r="P40" s="23">
        <f t="shared" si="15"/>
        <v>660.62227300000006</v>
      </c>
      <c r="Q40" s="24">
        <f t="shared" si="16"/>
        <v>2582.5461340000002</v>
      </c>
      <c r="R40" s="25">
        <f t="shared" si="17"/>
        <v>10094.407727</v>
      </c>
      <c r="S40" s="26">
        <v>113</v>
      </c>
    </row>
    <row r="41" spans="1:19" x14ac:dyDescent="0.25">
      <c r="A41" s="21" t="s">
        <v>49</v>
      </c>
      <c r="B41" s="12" t="s">
        <v>84</v>
      </c>
      <c r="C41" s="27" t="s">
        <v>104</v>
      </c>
      <c r="D41" s="11" t="s">
        <v>85</v>
      </c>
      <c r="E41" s="22" t="s">
        <v>78</v>
      </c>
      <c r="F41" s="13">
        <v>13365</v>
      </c>
      <c r="G41" s="44">
        <v>0</v>
      </c>
      <c r="H41" s="23">
        <v>25</v>
      </c>
      <c r="I41" s="23">
        <f t="shared" ref="I41:I45" si="18">F41*2.87%</f>
        <v>383.57549999999998</v>
      </c>
      <c r="J41" s="23">
        <f t="shared" ref="J41:J45" si="19">F41*7.1%</f>
        <v>948.91499999999996</v>
      </c>
      <c r="K41" s="23">
        <f t="shared" ref="K41:K45" si="20">F41*1.3%</f>
        <v>173.745</v>
      </c>
      <c r="L41" s="23">
        <f t="shared" ref="L41:L45" si="21">F41*3.04%</f>
        <v>406.29599999999999</v>
      </c>
      <c r="M41" s="23">
        <f t="shared" ref="M41:M45" si="22">F41*7.9%</f>
        <v>1055.835</v>
      </c>
      <c r="N41" s="23">
        <v>0</v>
      </c>
      <c r="O41" s="24">
        <f t="shared" ref="O41:O45" si="23">I41+J41+M41</f>
        <v>2388.3254999999999</v>
      </c>
      <c r="P41" s="23">
        <f t="shared" ref="P41:P45" si="24">I41+L41+H41</f>
        <v>814.87149999999997</v>
      </c>
      <c r="Q41" s="24">
        <f t="shared" ref="Q41:Q45" si="25">O41+P41</f>
        <v>3203.1970000000001</v>
      </c>
      <c r="R41" s="25">
        <f t="shared" ref="R41:R45" si="26">F41-P41</f>
        <v>12550.128500000001</v>
      </c>
      <c r="S41" s="26">
        <v>113</v>
      </c>
    </row>
    <row r="42" spans="1:19" x14ac:dyDescent="0.25">
      <c r="A42" s="21" t="s">
        <v>50</v>
      </c>
      <c r="B42" s="18" t="s">
        <v>95</v>
      </c>
      <c r="C42" s="27" t="s">
        <v>105</v>
      </c>
      <c r="D42" s="11" t="s">
        <v>96</v>
      </c>
      <c r="E42" s="22" t="s">
        <v>78</v>
      </c>
      <c r="F42" s="13">
        <v>19800</v>
      </c>
      <c r="G42" s="44">
        <v>0</v>
      </c>
      <c r="H42" s="23">
        <v>25</v>
      </c>
      <c r="I42" s="23">
        <f t="shared" si="18"/>
        <v>568.26</v>
      </c>
      <c r="J42" s="23">
        <f t="shared" si="19"/>
        <v>1405.8</v>
      </c>
      <c r="K42" s="23">
        <f t="shared" si="20"/>
        <v>257.40000000000003</v>
      </c>
      <c r="L42" s="23">
        <f t="shared" si="21"/>
        <v>601.91999999999996</v>
      </c>
      <c r="M42" s="23">
        <f t="shared" si="22"/>
        <v>1564.2</v>
      </c>
      <c r="N42" s="23">
        <v>0</v>
      </c>
      <c r="O42" s="24">
        <f t="shared" si="23"/>
        <v>3538.26</v>
      </c>
      <c r="P42" s="23">
        <f t="shared" si="24"/>
        <v>1195.1799999999998</v>
      </c>
      <c r="Q42" s="24">
        <f t="shared" si="25"/>
        <v>4733.4400000000005</v>
      </c>
      <c r="R42" s="25">
        <f t="shared" si="26"/>
        <v>18604.82</v>
      </c>
      <c r="S42" s="26">
        <v>113</v>
      </c>
    </row>
    <row r="43" spans="1:19" x14ac:dyDescent="0.25">
      <c r="A43" s="21" t="s">
        <v>51</v>
      </c>
      <c r="B43" s="12" t="s">
        <v>97</v>
      </c>
      <c r="C43" s="27" t="s">
        <v>106</v>
      </c>
      <c r="D43" s="11" t="s">
        <v>54</v>
      </c>
      <c r="E43" s="22" t="s">
        <v>78</v>
      </c>
      <c r="F43" s="13">
        <v>10000</v>
      </c>
      <c r="G43" s="44">
        <v>0</v>
      </c>
      <c r="H43" s="23">
        <v>25</v>
      </c>
      <c r="I43" s="23">
        <f t="shared" si="18"/>
        <v>287</v>
      </c>
      <c r="J43" s="23">
        <f t="shared" si="19"/>
        <v>709.99999999999989</v>
      </c>
      <c r="K43" s="23">
        <f t="shared" si="20"/>
        <v>130</v>
      </c>
      <c r="L43" s="23">
        <f t="shared" si="21"/>
        <v>304</v>
      </c>
      <c r="M43" s="23">
        <f t="shared" si="22"/>
        <v>790</v>
      </c>
      <c r="N43" s="23">
        <v>0</v>
      </c>
      <c r="O43" s="24">
        <f t="shared" si="23"/>
        <v>1787</v>
      </c>
      <c r="P43" s="23">
        <f t="shared" si="24"/>
        <v>616</v>
      </c>
      <c r="Q43" s="24">
        <f t="shared" si="25"/>
        <v>2403</v>
      </c>
      <c r="R43" s="25">
        <f t="shared" si="26"/>
        <v>9384</v>
      </c>
      <c r="S43" s="26">
        <v>113</v>
      </c>
    </row>
    <row r="44" spans="1:19" x14ac:dyDescent="0.25">
      <c r="A44" s="21" t="s">
        <v>52</v>
      </c>
      <c r="B44" s="12" t="s">
        <v>92</v>
      </c>
      <c r="C44" s="27" t="s">
        <v>107</v>
      </c>
      <c r="D44" s="11" t="s">
        <v>55</v>
      </c>
      <c r="E44" s="22" t="s">
        <v>78</v>
      </c>
      <c r="F44" s="13">
        <v>15400</v>
      </c>
      <c r="G44" s="44">
        <v>0</v>
      </c>
      <c r="H44" s="23">
        <v>25</v>
      </c>
      <c r="I44" s="23">
        <f t="shared" si="18"/>
        <v>441.98</v>
      </c>
      <c r="J44" s="23">
        <f t="shared" si="19"/>
        <v>1093.3999999999999</v>
      </c>
      <c r="K44" s="23">
        <f t="shared" si="20"/>
        <v>200.20000000000002</v>
      </c>
      <c r="L44" s="23">
        <f t="shared" si="21"/>
        <v>468.16</v>
      </c>
      <c r="M44" s="23">
        <f t="shared" si="22"/>
        <v>1216.5999999999999</v>
      </c>
      <c r="N44" s="23">
        <v>0</v>
      </c>
      <c r="O44" s="24">
        <f t="shared" si="23"/>
        <v>2751.9799999999996</v>
      </c>
      <c r="P44" s="23">
        <f t="shared" si="24"/>
        <v>935.1400000000001</v>
      </c>
      <c r="Q44" s="24">
        <f t="shared" si="25"/>
        <v>3687.12</v>
      </c>
      <c r="R44" s="25">
        <f t="shared" si="26"/>
        <v>14464.86</v>
      </c>
      <c r="S44" s="26">
        <v>113</v>
      </c>
    </row>
    <row r="45" spans="1:19" x14ac:dyDescent="0.25">
      <c r="A45" s="21" t="s">
        <v>53</v>
      </c>
      <c r="B45" s="12" t="s">
        <v>86</v>
      </c>
      <c r="C45" s="21" t="s">
        <v>81</v>
      </c>
      <c r="D45" s="11" t="s">
        <v>87</v>
      </c>
      <c r="E45" s="22" t="s">
        <v>78</v>
      </c>
      <c r="F45" s="19">
        <v>14314.3</v>
      </c>
      <c r="G45" s="44">
        <v>0</v>
      </c>
      <c r="H45" s="23">
        <v>25</v>
      </c>
      <c r="I45" s="23">
        <f t="shared" si="18"/>
        <v>410.82040999999998</v>
      </c>
      <c r="J45" s="23">
        <f t="shared" si="19"/>
        <v>1016.3152999999999</v>
      </c>
      <c r="K45" s="23">
        <f t="shared" si="20"/>
        <v>186.08590000000001</v>
      </c>
      <c r="L45" s="23">
        <f t="shared" si="21"/>
        <v>435.15472</v>
      </c>
      <c r="M45" s="23">
        <f t="shared" si="22"/>
        <v>1130.8297</v>
      </c>
      <c r="N45" s="23">
        <v>0</v>
      </c>
      <c r="O45" s="24">
        <f t="shared" si="23"/>
        <v>2557.9654099999998</v>
      </c>
      <c r="P45" s="23">
        <f t="shared" si="24"/>
        <v>870.97513000000004</v>
      </c>
      <c r="Q45" s="24">
        <f t="shared" si="25"/>
        <v>3428.9405399999996</v>
      </c>
      <c r="R45" s="25">
        <f t="shared" si="26"/>
        <v>13443.324869999999</v>
      </c>
      <c r="S45" s="26">
        <v>113</v>
      </c>
    </row>
    <row r="46" spans="1:19" x14ac:dyDescent="0.25">
      <c r="A46" s="21" t="s">
        <v>108</v>
      </c>
      <c r="B46" s="28" t="s">
        <v>109</v>
      </c>
      <c r="C46" s="21" t="s">
        <v>111</v>
      </c>
      <c r="D46" s="11" t="s">
        <v>110</v>
      </c>
      <c r="E46" s="22" t="s">
        <v>78</v>
      </c>
      <c r="F46" s="19">
        <v>10000</v>
      </c>
      <c r="G46" s="44">
        <v>0</v>
      </c>
      <c r="H46" s="23">
        <v>25</v>
      </c>
      <c r="I46" s="23">
        <f t="shared" ref="I46:I47" si="27">F46*2.87%</f>
        <v>287</v>
      </c>
      <c r="J46" s="23">
        <f t="shared" ref="J46:J47" si="28">F46*7.1%</f>
        <v>709.99999999999989</v>
      </c>
      <c r="K46" s="23">
        <f t="shared" ref="K46:K47" si="29">F46*1.3%</f>
        <v>130</v>
      </c>
      <c r="L46" s="23">
        <f t="shared" ref="L46:L47" si="30">F46*3.04%</f>
        <v>304</v>
      </c>
      <c r="M46" s="23">
        <f t="shared" ref="M46:M47" si="31">F46*7.9%</f>
        <v>790</v>
      </c>
      <c r="N46" s="23">
        <v>1</v>
      </c>
      <c r="O46" s="24">
        <f t="shared" ref="O46:O47" si="32">I46+J46+M46</f>
        <v>1787</v>
      </c>
      <c r="P46" s="23">
        <f t="shared" ref="P46:P47" si="33">I46+L46+H46</f>
        <v>616</v>
      </c>
      <c r="Q46" s="24">
        <f t="shared" ref="Q46:Q47" si="34">O46+P46</f>
        <v>2403</v>
      </c>
      <c r="R46" s="25">
        <f t="shared" ref="R46:R47" si="35">F46-P46</f>
        <v>9384</v>
      </c>
      <c r="S46" s="26">
        <v>113</v>
      </c>
    </row>
    <row r="47" spans="1:19" x14ac:dyDescent="0.25">
      <c r="A47" s="21" t="s">
        <v>112</v>
      </c>
      <c r="B47" s="18" t="s">
        <v>113</v>
      </c>
      <c r="C47" s="21" t="s">
        <v>115</v>
      </c>
      <c r="D47" s="11" t="s">
        <v>114</v>
      </c>
      <c r="E47" s="22" t="s">
        <v>78</v>
      </c>
      <c r="F47" s="19">
        <v>21525</v>
      </c>
      <c r="G47" s="44">
        <v>0</v>
      </c>
      <c r="H47" s="23">
        <v>25</v>
      </c>
      <c r="I47" s="23">
        <f t="shared" si="27"/>
        <v>617.76750000000004</v>
      </c>
      <c r="J47" s="23">
        <f t="shared" si="28"/>
        <v>1528.2749999999999</v>
      </c>
      <c r="K47" s="23">
        <f t="shared" si="29"/>
        <v>279.82500000000005</v>
      </c>
      <c r="L47" s="23">
        <f t="shared" si="30"/>
        <v>654.36</v>
      </c>
      <c r="M47" s="23">
        <f t="shared" si="31"/>
        <v>1700.4749999999999</v>
      </c>
      <c r="N47" s="23">
        <v>2</v>
      </c>
      <c r="O47" s="24">
        <f t="shared" si="32"/>
        <v>3846.5174999999999</v>
      </c>
      <c r="P47" s="23">
        <f t="shared" si="33"/>
        <v>1297.1275000000001</v>
      </c>
      <c r="Q47" s="24">
        <f t="shared" si="34"/>
        <v>5143.6450000000004</v>
      </c>
      <c r="R47" s="25">
        <f t="shared" si="35"/>
        <v>20227.872500000001</v>
      </c>
      <c r="S47" s="26">
        <v>113</v>
      </c>
    </row>
    <row r="48" spans="1:19" x14ac:dyDescent="0.25">
      <c r="A48" s="21" t="s">
        <v>131</v>
      </c>
      <c r="B48" s="18" t="s">
        <v>120</v>
      </c>
      <c r="C48" s="21" t="s">
        <v>119</v>
      </c>
      <c r="D48" s="11" t="s">
        <v>118</v>
      </c>
      <c r="E48" s="22" t="s">
        <v>78</v>
      </c>
      <c r="F48" s="19">
        <v>15615.6</v>
      </c>
      <c r="G48" s="44">
        <v>0</v>
      </c>
      <c r="H48" s="23">
        <v>44</v>
      </c>
      <c r="I48" s="23">
        <f t="shared" ref="I48:I53" si="36">F48*2.87%</f>
        <v>448.16772000000003</v>
      </c>
      <c r="J48" s="23">
        <f t="shared" ref="J48:J53" si="37">F48*7.9%</f>
        <v>1233.6324</v>
      </c>
      <c r="K48" s="23">
        <f t="shared" ref="K48:K53" si="38">F48*1.1%</f>
        <v>171.77160000000003</v>
      </c>
      <c r="L48" s="23">
        <f t="shared" ref="L48:L53" si="39">F48*3.04%</f>
        <v>474.71424000000002</v>
      </c>
      <c r="M48" s="23">
        <f t="shared" ref="M48:M53" si="40">F48*7.9%</f>
        <v>1233.6324</v>
      </c>
      <c r="N48" s="23">
        <v>0</v>
      </c>
      <c r="O48" s="24">
        <f t="shared" ref="O48:O53" si="41">I48+J48</f>
        <v>1681.8001199999999</v>
      </c>
      <c r="P48" s="23">
        <f t="shared" ref="P48:P53" si="42">I48+L48+H48+G48</f>
        <v>966.88196000000005</v>
      </c>
      <c r="Q48" s="24">
        <f t="shared" ref="Q48:Q53" si="43">O48+P48</f>
        <v>2648.68208</v>
      </c>
      <c r="R48" s="25">
        <f t="shared" ref="R48:R53" si="44">F48-P48</f>
        <v>14648.71804</v>
      </c>
      <c r="S48" s="26">
        <v>113</v>
      </c>
    </row>
    <row r="49" spans="1:19" x14ac:dyDescent="0.25">
      <c r="A49" s="21" t="s">
        <v>132</v>
      </c>
      <c r="B49" s="18" t="s">
        <v>121</v>
      </c>
      <c r="C49" s="21" t="s">
        <v>122</v>
      </c>
      <c r="D49" s="11" t="s">
        <v>123</v>
      </c>
      <c r="E49" s="22" t="s">
        <v>78</v>
      </c>
      <c r="F49" s="19">
        <v>25323</v>
      </c>
      <c r="G49" s="44">
        <v>0</v>
      </c>
      <c r="H49" s="23">
        <v>44</v>
      </c>
      <c r="I49" s="23">
        <f t="shared" si="36"/>
        <v>726.77009999999996</v>
      </c>
      <c r="J49" s="23">
        <f t="shared" si="37"/>
        <v>2000.5170000000001</v>
      </c>
      <c r="K49" s="23">
        <f t="shared" si="38"/>
        <v>278.55300000000005</v>
      </c>
      <c r="L49" s="23">
        <f t="shared" si="39"/>
        <v>769.81920000000002</v>
      </c>
      <c r="M49" s="23">
        <f t="shared" si="40"/>
        <v>2000.5170000000001</v>
      </c>
      <c r="N49" s="23">
        <v>0</v>
      </c>
      <c r="O49" s="24">
        <f t="shared" si="41"/>
        <v>2727.2871</v>
      </c>
      <c r="P49" s="23">
        <f t="shared" si="42"/>
        <v>1540.5893000000001</v>
      </c>
      <c r="Q49" s="24">
        <f t="shared" si="43"/>
        <v>4267.8764000000001</v>
      </c>
      <c r="R49" s="25">
        <f t="shared" si="44"/>
        <v>23782.4107</v>
      </c>
      <c r="S49" s="26">
        <v>113</v>
      </c>
    </row>
    <row r="50" spans="1:19" x14ac:dyDescent="0.25">
      <c r="A50" s="21" t="s">
        <v>133</v>
      </c>
      <c r="B50" s="18" t="s">
        <v>124</v>
      </c>
      <c r="C50" s="21" t="s">
        <v>81</v>
      </c>
      <c r="D50" s="11" t="s">
        <v>87</v>
      </c>
      <c r="E50" s="22" t="s">
        <v>78</v>
      </c>
      <c r="F50" s="19">
        <v>16461.45</v>
      </c>
      <c r="G50" s="44">
        <v>0</v>
      </c>
      <c r="H50" s="23">
        <v>44</v>
      </c>
      <c r="I50" s="23">
        <f t="shared" si="36"/>
        <v>472.44361500000002</v>
      </c>
      <c r="J50" s="23">
        <f t="shared" si="37"/>
        <v>1300.4545500000002</v>
      </c>
      <c r="K50" s="23">
        <f t="shared" si="38"/>
        <v>181.07595000000003</v>
      </c>
      <c r="L50" s="23">
        <f t="shared" si="39"/>
        <v>500.42808000000002</v>
      </c>
      <c r="M50" s="23">
        <f t="shared" si="40"/>
        <v>1300.4545500000002</v>
      </c>
      <c r="N50" s="23">
        <v>0</v>
      </c>
      <c r="O50" s="24">
        <f t="shared" si="41"/>
        <v>1772.8981650000001</v>
      </c>
      <c r="P50" s="23">
        <f t="shared" si="42"/>
        <v>1016.871695</v>
      </c>
      <c r="Q50" s="24">
        <f t="shared" si="43"/>
        <v>2789.7698600000003</v>
      </c>
      <c r="R50" s="25">
        <f t="shared" si="44"/>
        <v>15444.578305000001</v>
      </c>
      <c r="S50" s="26">
        <v>113</v>
      </c>
    </row>
    <row r="51" spans="1:19" x14ac:dyDescent="0.25">
      <c r="A51" s="21" t="s">
        <v>134</v>
      </c>
      <c r="B51" s="18" t="s">
        <v>125</v>
      </c>
      <c r="C51" s="21" t="s">
        <v>126</v>
      </c>
      <c r="D51" s="11" t="s">
        <v>127</v>
      </c>
      <c r="E51" s="22" t="s">
        <v>78</v>
      </c>
      <c r="F51" s="19">
        <v>21707.4</v>
      </c>
      <c r="G51" s="44">
        <v>0</v>
      </c>
      <c r="H51" s="23">
        <v>44</v>
      </c>
      <c r="I51" s="23">
        <f t="shared" si="36"/>
        <v>623.00238000000002</v>
      </c>
      <c r="J51" s="23">
        <f t="shared" si="37"/>
        <v>1714.8846000000001</v>
      </c>
      <c r="K51" s="23">
        <f t="shared" si="38"/>
        <v>238.78140000000005</v>
      </c>
      <c r="L51" s="23">
        <f t="shared" si="39"/>
        <v>659.90496000000007</v>
      </c>
      <c r="M51" s="23">
        <f t="shared" si="40"/>
        <v>1714.8846000000001</v>
      </c>
      <c r="N51" s="23">
        <v>0</v>
      </c>
      <c r="O51" s="24">
        <f t="shared" si="41"/>
        <v>2337.8869800000002</v>
      </c>
      <c r="P51" s="23">
        <f t="shared" si="42"/>
        <v>1326.9073400000002</v>
      </c>
      <c r="Q51" s="24">
        <f t="shared" si="43"/>
        <v>3664.7943200000004</v>
      </c>
      <c r="R51" s="25">
        <f t="shared" si="44"/>
        <v>20380.49266</v>
      </c>
      <c r="S51" s="26">
        <v>113</v>
      </c>
    </row>
    <row r="52" spans="1:19" x14ac:dyDescent="0.25">
      <c r="A52" s="21" t="s">
        <v>135</v>
      </c>
      <c r="B52" s="18" t="s">
        <v>128</v>
      </c>
      <c r="C52" s="21" t="s">
        <v>81</v>
      </c>
      <c r="D52" s="11" t="s">
        <v>87</v>
      </c>
      <c r="E52" s="22" t="s">
        <v>78</v>
      </c>
      <c r="F52" s="19">
        <v>16461.45</v>
      </c>
      <c r="G52" s="44">
        <v>0</v>
      </c>
      <c r="H52" s="23">
        <v>44</v>
      </c>
      <c r="I52" s="23">
        <f t="shared" si="36"/>
        <v>472.44361500000002</v>
      </c>
      <c r="J52" s="23">
        <f t="shared" si="37"/>
        <v>1300.4545500000002</v>
      </c>
      <c r="K52" s="23">
        <f t="shared" si="38"/>
        <v>181.07595000000003</v>
      </c>
      <c r="L52" s="23">
        <f t="shared" si="39"/>
        <v>500.42808000000002</v>
      </c>
      <c r="M52" s="23">
        <f t="shared" si="40"/>
        <v>1300.4545500000002</v>
      </c>
      <c r="N52" s="23">
        <v>0</v>
      </c>
      <c r="O52" s="24">
        <f t="shared" si="41"/>
        <v>1772.8981650000001</v>
      </c>
      <c r="P52" s="23">
        <f t="shared" si="42"/>
        <v>1016.871695</v>
      </c>
      <c r="Q52" s="24">
        <f t="shared" si="43"/>
        <v>2789.7698600000003</v>
      </c>
      <c r="R52" s="25">
        <f t="shared" si="44"/>
        <v>15444.578305000001</v>
      </c>
      <c r="S52" s="26">
        <v>113</v>
      </c>
    </row>
    <row r="53" spans="1:19" x14ac:dyDescent="0.25">
      <c r="A53" s="21" t="s">
        <v>136</v>
      </c>
      <c r="B53" s="18" t="s">
        <v>129</v>
      </c>
      <c r="C53" s="21" t="s">
        <v>122</v>
      </c>
      <c r="D53" s="11" t="s">
        <v>130</v>
      </c>
      <c r="E53" s="22" t="s">
        <v>78</v>
      </c>
      <c r="F53" s="19">
        <v>16691.68</v>
      </c>
      <c r="G53" s="44">
        <v>0</v>
      </c>
      <c r="H53" s="23">
        <v>44</v>
      </c>
      <c r="I53" s="23">
        <f t="shared" si="36"/>
        <v>479.05121600000001</v>
      </c>
      <c r="J53" s="23">
        <f t="shared" si="37"/>
        <v>1318.6427200000001</v>
      </c>
      <c r="K53" s="23">
        <f t="shared" si="38"/>
        <v>183.60848000000001</v>
      </c>
      <c r="L53" s="23">
        <f t="shared" si="39"/>
        <v>507.42707200000001</v>
      </c>
      <c r="M53" s="23">
        <f t="shared" si="40"/>
        <v>1318.6427200000001</v>
      </c>
      <c r="N53" s="23">
        <v>0</v>
      </c>
      <c r="O53" s="24">
        <f t="shared" si="41"/>
        <v>1797.6939360000001</v>
      </c>
      <c r="P53" s="23">
        <f t="shared" si="42"/>
        <v>1030.478288</v>
      </c>
      <c r="Q53" s="24">
        <f t="shared" si="43"/>
        <v>2828.1722239999999</v>
      </c>
      <c r="R53" s="25">
        <f t="shared" si="44"/>
        <v>15661.201712</v>
      </c>
      <c r="S53" s="26">
        <v>113</v>
      </c>
    </row>
    <row r="54" spans="1:19" x14ac:dyDescent="0.25">
      <c r="A54" s="31"/>
      <c r="B54" s="32"/>
      <c r="C54" s="33"/>
      <c r="D54" s="34"/>
      <c r="E54" s="35"/>
      <c r="F54" s="36"/>
      <c r="G54" s="45"/>
      <c r="H54" s="37"/>
      <c r="I54" s="37"/>
      <c r="J54" s="37"/>
      <c r="K54" s="37"/>
      <c r="L54" s="37"/>
      <c r="M54" s="37"/>
      <c r="N54" s="37"/>
      <c r="O54" s="38"/>
      <c r="P54" s="39"/>
      <c r="Q54" s="38"/>
      <c r="R54" s="37"/>
      <c r="S54" s="40"/>
    </row>
    <row r="55" spans="1:19" x14ac:dyDescent="0.25">
      <c r="A55" s="31"/>
      <c r="B55" s="32"/>
      <c r="C55" s="33"/>
      <c r="D55" s="34"/>
      <c r="E55" s="35"/>
      <c r="F55" s="36"/>
      <c r="G55" s="45"/>
      <c r="H55" s="37"/>
      <c r="I55" s="37"/>
      <c r="J55" s="37"/>
      <c r="K55" s="37"/>
      <c r="L55" s="37"/>
      <c r="M55" s="37"/>
      <c r="N55" s="37"/>
      <c r="O55" s="38"/>
      <c r="P55" s="39"/>
      <c r="Q55" s="38"/>
      <c r="R55" s="37"/>
      <c r="S55" s="40"/>
    </row>
    <row r="56" spans="1:19" x14ac:dyDescent="0.25">
      <c r="A56" s="31"/>
      <c r="B56" s="32"/>
      <c r="C56" s="33"/>
      <c r="D56" s="34"/>
      <c r="E56" s="35"/>
      <c r="F56" s="36"/>
      <c r="G56" s="45"/>
      <c r="H56" s="37"/>
      <c r="I56" s="37"/>
      <c r="J56" s="37"/>
      <c r="K56" s="37"/>
      <c r="L56" s="37"/>
      <c r="M56" s="37"/>
      <c r="N56" s="37"/>
      <c r="O56" s="38"/>
      <c r="P56" s="39"/>
      <c r="Q56" s="38"/>
      <c r="R56" s="37"/>
      <c r="S56" s="40"/>
    </row>
    <row r="57" spans="1:19" x14ac:dyDescent="0.25">
      <c r="A57" s="31"/>
      <c r="B57" s="32"/>
      <c r="C57" s="33"/>
      <c r="D57" s="34"/>
      <c r="E57" s="35"/>
      <c r="F57" s="36"/>
      <c r="G57" s="45"/>
      <c r="H57" s="37"/>
      <c r="I57" s="37"/>
      <c r="J57" s="37"/>
      <c r="K57" s="37"/>
      <c r="L57" s="37"/>
      <c r="M57" s="37"/>
      <c r="N57" s="37"/>
      <c r="O57" s="38"/>
      <c r="P57" s="39"/>
      <c r="Q57" s="38"/>
      <c r="R57" s="37"/>
      <c r="S57" s="40"/>
    </row>
    <row r="58" spans="1:19" ht="20.25" x14ac:dyDescent="0.3">
      <c r="D58" s="30" t="s">
        <v>116</v>
      </c>
      <c r="E58" s="30"/>
      <c r="F58" s="29"/>
      <c r="G58" s="46"/>
    </row>
    <row r="59" spans="1:19" ht="20.25" x14ac:dyDescent="0.3">
      <c r="D59" s="30" t="s">
        <v>117</v>
      </c>
      <c r="E59" s="30"/>
      <c r="F59" s="29"/>
      <c r="G59" s="46"/>
    </row>
  </sheetData>
  <mergeCells count="18">
    <mergeCell ref="S10:S12"/>
    <mergeCell ref="I11:J11"/>
    <mergeCell ref="K11:K12"/>
    <mergeCell ref="L11:M11"/>
    <mergeCell ref="N11:N12"/>
    <mergeCell ref="O11:O12"/>
    <mergeCell ref="P11:P12"/>
    <mergeCell ref="Q11:Q12"/>
    <mergeCell ref="A5:R5"/>
    <mergeCell ref="A6:R6"/>
    <mergeCell ref="A10:A12"/>
    <mergeCell ref="B10:B12"/>
    <mergeCell ref="F10:F12"/>
    <mergeCell ref="G10:G12"/>
    <mergeCell ref="H10:H12"/>
    <mergeCell ref="I10:O10"/>
    <mergeCell ref="P10:Q10"/>
    <mergeCell ref="R10:R12"/>
  </mergeCells>
  <pageMargins left="0.70866141732283472" right="0.70866141732283472" top="3.5000000000000003E-2" bottom="0.74803149606299213" header="0.31496062992125984" footer="0.31496062992125984"/>
  <pageSetup paperSize="5" scale="55" fitToHeight="0" pageOrder="overThenDown" orientation="landscape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5</xdr:col>
                <xdr:colOff>714375</xdr:colOff>
                <xdr:row>0</xdr:row>
                <xdr:rowOff>66675</xdr:rowOff>
              </from>
              <to>
                <xdr:col>6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113</vt:lpstr>
      <vt:lpstr>'113'!Área_de_impresión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Reyna Jimenez</dc:creator>
  <cp:lastModifiedBy>Javier Perez</cp:lastModifiedBy>
  <cp:lastPrinted>2021-01-13T13:36:52Z</cp:lastPrinted>
  <dcterms:created xsi:type="dcterms:W3CDTF">2017-06-21T13:45:40Z</dcterms:created>
  <dcterms:modified xsi:type="dcterms:W3CDTF">2022-01-27T16:06:50Z</dcterms:modified>
</cp:coreProperties>
</file>