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airobys.Rodriguez\OneDrive - PLAN DE ASISTENCIA SOCIAL\Desktop\2025\Nairobys Rodriguez\2025\OAI-2025\10 Octubre 2025\"/>
    </mc:Choice>
  </mc:AlternateContent>
  <xr:revisionPtr revIDLastSave="0" documentId="8_{7DB9D868-730D-4587-8695-E4470C572A8E}" xr6:coauthVersionLast="47" xr6:coauthVersionMax="47" xr10:uidLastSave="{00000000-0000-0000-0000-000000000000}"/>
  <bookViews>
    <workbookView xWindow="-120" yWindow="-120" windowWidth="20730" windowHeight="11040" tabRatio="935" xr2:uid="{00000000-000D-0000-FFFF-FFFF00000000}"/>
  </bookViews>
  <sheets>
    <sheet name="Estado de Situación" sheetId="2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1" i="2" l="1"/>
  <c r="F52" i="2" s="1"/>
  <c r="D51" i="2"/>
  <c r="C48" i="2"/>
  <c r="D46" i="2"/>
  <c r="D52" i="2" s="1"/>
  <c r="C39" i="2"/>
  <c r="C38" i="2"/>
  <c r="C37" i="2"/>
  <c r="D36" i="2" s="1"/>
  <c r="D41" i="2" s="1"/>
  <c r="F36" i="2"/>
  <c r="F41" i="2" s="1"/>
  <c r="C31" i="2"/>
  <c r="D28" i="2" s="1"/>
  <c r="C29" i="2"/>
  <c r="F28" i="2"/>
  <c r="F33" i="2" s="1"/>
  <c r="F43" i="2" s="1"/>
  <c r="F56" i="2" s="1"/>
  <c r="F58" i="2" s="1"/>
  <c r="C26" i="2"/>
  <c r="C25" i="2"/>
  <c r="D24" i="2" s="1"/>
  <c r="F24" i="2"/>
  <c r="C19" i="2"/>
  <c r="C18" i="2"/>
  <c r="C17" i="2"/>
  <c r="F16" i="2"/>
  <c r="D16" i="2"/>
  <c r="D33" i="2" l="1"/>
  <c r="D43" i="2" s="1"/>
  <c r="D56" i="2" s="1"/>
  <c r="D58" i="2" s="1"/>
</calcChain>
</file>

<file path=xl/sharedStrings.xml><?xml version="1.0" encoding="utf-8"?>
<sst xmlns="http://schemas.openxmlformats.org/spreadsheetml/2006/main" count="47" uniqueCount="47">
  <si>
    <t>Capital</t>
  </si>
  <si>
    <t>Estado de Situación Financiera</t>
  </si>
  <si>
    <t xml:space="preserve"> (Valores en RD$)</t>
  </si>
  <si>
    <t>Revisado</t>
  </si>
  <si>
    <t>PLAN SOCIAL</t>
  </si>
  <si>
    <t xml:space="preserve"> Preparado </t>
  </si>
  <si>
    <t>Inmuebles (Anexo 6.2)</t>
  </si>
  <si>
    <t>Cuenta: 010-391865-5</t>
  </si>
  <si>
    <t>Cuenta: 010-252299-5</t>
  </si>
  <si>
    <t>Activos Corrientes</t>
  </si>
  <si>
    <t>Fondo Caja General</t>
  </si>
  <si>
    <t>Activos no Corrientes</t>
  </si>
  <si>
    <t>Total Activos</t>
  </si>
  <si>
    <t>Pasivos no Corrientes</t>
  </si>
  <si>
    <t>Total Pasivos no Corrientes</t>
  </si>
  <si>
    <t>Total Pasivos</t>
  </si>
  <si>
    <t>Efectivo en Banco de Reservas (Anexo 2)</t>
  </si>
  <si>
    <t>Angel Sanchez</t>
  </si>
  <si>
    <t>Enc. Contabilidad</t>
  </si>
  <si>
    <t>Activos Intangibles  Neto (Anexo 6.3)</t>
  </si>
  <si>
    <t>Cuentas Por Pagar (Anexo 7)</t>
  </si>
  <si>
    <t>Fondo Provincial Barahona</t>
  </si>
  <si>
    <t>Fondo Provincial Santiago</t>
  </si>
  <si>
    <t>Departamento Financiero</t>
  </si>
  <si>
    <t>Sub-Total Activos Corrientes</t>
  </si>
  <si>
    <t>Gastos Pagados por Adelantado (Anexo 5)</t>
  </si>
  <si>
    <t>Fondo Dirección General</t>
  </si>
  <si>
    <t>Inventarios (Anexo 4)</t>
  </si>
  <si>
    <t>Activos Fijos</t>
  </si>
  <si>
    <t>Sub-Total Activos no Corrientes</t>
  </si>
  <si>
    <t>Pasivos Corrientes</t>
  </si>
  <si>
    <t>Retenciones por Pagar  (Anexo 8)</t>
  </si>
  <si>
    <t>Otros Fondos Provinciales</t>
  </si>
  <si>
    <t>Mobiliarias, Equipos y Mobiliarios, Neto (Anexo 6.1)</t>
  </si>
  <si>
    <t>Descripción</t>
  </si>
  <si>
    <t>Efectivo en Caja (Anexo No. 1)</t>
  </si>
  <si>
    <t>Disponibilidad Presupuestaria (Anexo 3 y 3.1)</t>
  </si>
  <si>
    <t>Fondo de Viático</t>
  </si>
  <si>
    <t>Otros Activos Corrientes</t>
  </si>
  <si>
    <t>Pasivos</t>
  </si>
  <si>
    <t>Activos Netos/Patrimonio</t>
  </si>
  <si>
    <t>Total Pasivos y Activos Netos/Patrimonio</t>
  </si>
  <si>
    <t>Al 30 de Septiembre del  2025 y 2024</t>
  </si>
  <si>
    <t>Balance al 30 /09/ 2025</t>
  </si>
  <si>
    <t>Balance al 30 /09/ 2024</t>
  </si>
  <si>
    <t>Silvestre Rojas</t>
  </si>
  <si>
    <t>Analista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</si>
</sst>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_-* #,##0.00\ _€_-;\-* #,##0.00\ _€_-;_-* &quot;-&quot;??\ _€_-;_-@_-"/>
  </numFmts>
  <fonts count="12" x14ac:knownFonts="1">
    <font>
      <sz val="11"/>
      <color theme="1"/>
      <name val="Calibri"/>
      <family val="2"/>
      <scheme val="minor"/>
    </font>
    <font>
      <b/>
      <sz val="12"/>
      <color rgb="FF231F20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rgb="FF231F20"/>
      <name val="Times New Roman"/>
      <family val="1"/>
    </font>
    <font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u/>
      <sz val="12"/>
      <name val="Times New Roman"/>
      <family val="1"/>
    </font>
    <font>
      <b/>
      <sz val="12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51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Alignment="1">
      <alignment horizontal="center" vertical="center"/>
    </xf>
    <xf numFmtId="0" fontId="7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43" fontId="7" fillId="0" borderId="0" xfId="1" applyFont="1"/>
    <xf numFmtId="0" fontId="6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wrapText="1" indent="1"/>
    </xf>
    <xf numFmtId="0" fontId="7" fillId="0" borderId="1" xfId="0" applyFont="1" applyBorder="1"/>
    <xf numFmtId="0" fontId="7" fillId="0" borderId="3" xfId="0" applyFont="1" applyBorder="1"/>
    <xf numFmtId="0" fontId="6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165" fontId="8" fillId="0" borderId="3" xfId="1" applyNumberFormat="1" applyFont="1" applyFill="1" applyBorder="1" applyAlignment="1">
      <alignment horizontal="center" vertical="center" wrapText="1"/>
    </xf>
    <xf numFmtId="165" fontId="8" fillId="0" borderId="0" xfId="0" applyNumberFormat="1" applyFont="1" applyAlignment="1">
      <alignment horizontal="left" vertical="center" wrapText="1"/>
    </xf>
    <xf numFmtId="165" fontId="9" fillId="0" borderId="0" xfId="1" applyNumberFormat="1" applyFont="1" applyFill="1" applyBorder="1" applyAlignment="1">
      <alignment horizontal="center" vertical="center" wrapText="1"/>
    </xf>
    <xf numFmtId="165" fontId="9" fillId="0" borderId="0" xfId="0" applyNumberFormat="1" applyFont="1"/>
    <xf numFmtId="165" fontId="8" fillId="0" borderId="0" xfId="0" applyNumberFormat="1" applyFont="1"/>
    <xf numFmtId="165" fontId="8" fillId="0" borderId="1" xfId="1" applyNumberFormat="1" applyFont="1" applyBorder="1" applyAlignment="1">
      <alignment horizontal="center" vertical="center" wrapText="1"/>
    </xf>
    <xf numFmtId="165" fontId="10" fillId="0" borderId="0" xfId="0" applyNumberFormat="1" applyFont="1" applyAlignment="1">
      <alignment horizontal="center" vertical="center" wrapText="1"/>
    </xf>
    <xf numFmtId="165" fontId="8" fillId="0" borderId="1" xfId="1" applyNumberFormat="1" applyFont="1" applyFill="1" applyBorder="1" applyAlignment="1">
      <alignment horizontal="center" vertical="center" wrapText="1"/>
    </xf>
    <xf numFmtId="165" fontId="8" fillId="0" borderId="0" xfId="0" applyNumberFormat="1" applyFont="1" applyAlignment="1">
      <alignment horizontal="center" vertical="center" wrapText="1"/>
    </xf>
    <xf numFmtId="165" fontId="8" fillId="0" borderId="0" xfId="1" applyNumberFormat="1" applyFont="1" applyFill="1" applyBorder="1" applyAlignment="1">
      <alignment horizontal="center" vertical="center" wrapText="1"/>
    </xf>
    <xf numFmtId="165" fontId="8" fillId="0" borderId="0" xfId="0" applyNumberFormat="1" applyFont="1" applyAlignment="1">
      <alignment vertical="center" wrapText="1"/>
    </xf>
    <xf numFmtId="165" fontId="8" fillId="0" borderId="0" xfId="1" applyNumberFormat="1" applyFont="1" applyFill="1" applyBorder="1"/>
    <xf numFmtId="165" fontId="8" fillId="0" borderId="0" xfId="0" applyNumberFormat="1" applyFont="1" applyAlignment="1">
      <alignment horizontal="right" vertical="center" wrapText="1"/>
    </xf>
    <xf numFmtId="165" fontId="8" fillId="0" borderId="3" xfId="0" applyNumberFormat="1" applyFont="1" applyBorder="1" applyAlignment="1">
      <alignment vertical="center" wrapText="1"/>
    </xf>
    <xf numFmtId="165" fontId="7" fillId="0" borderId="0" xfId="0" applyNumberFormat="1" applyFont="1"/>
    <xf numFmtId="0" fontId="9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165" fontId="8" fillId="0" borderId="2" xfId="1" applyNumberFormat="1" applyFont="1" applyFill="1" applyBorder="1" applyAlignment="1">
      <alignment horizontal="center" vertical="center" wrapText="1"/>
    </xf>
    <xf numFmtId="165" fontId="8" fillId="0" borderId="1" xfId="0" applyNumberFormat="1" applyFont="1" applyBorder="1"/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wrapText="1"/>
    </xf>
  </cellXfs>
  <cellStyles count="5">
    <cellStyle name="Millares" xfId="1" builtinId="3"/>
    <cellStyle name="Millares 2" xfId="3" xr:uid="{00000000-0005-0000-0000-000001000000}"/>
    <cellStyle name="Millares 2 2" xfId="4" xr:uid="{238BE5ED-76AD-40D7-B6FE-2F3B0401CAF1}"/>
    <cellStyle name="Normal" xfId="0" builtinId="0"/>
    <cellStyle name="Normal 2 2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7" Type="http://schemas.openxmlformats.org/officeDocument/2006/relationships/customXml" Target="../ink/ink4.xml"/><Relationship Id="rId2" Type="http://schemas.openxmlformats.org/officeDocument/2006/relationships/customXml" Target="../ink/ink1.xml"/><Relationship Id="rId1" Type="http://schemas.openxmlformats.org/officeDocument/2006/relationships/image" Target="../media/image1.png"/><Relationship Id="rId6" Type="http://schemas.openxmlformats.org/officeDocument/2006/relationships/image" Target="../media/image20.png"/><Relationship Id="rId5" Type="http://schemas.openxmlformats.org/officeDocument/2006/relationships/customXml" Target="../ink/ink3.xml"/><Relationship Id="rId4" Type="http://schemas.openxmlformats.org/officeDocument/2006/relationships/customXml" Target="../ink/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106681</xdr:colOff>
      <xdr:row>1</xdr:row>
      <xdr:rowOff>186690</xdr:rowOff>
    </xdr:from>
    <xdr:to>
      <xdr:col>3</xdr:col>
      <xdr:colOff>273541</xdr:colOff>
      <xdr:row>5</xdr:row>
      <xdr:rowOff>180270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8556" y="377190"/>
          <a:ext cx="1462260" cy="755580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971160</xdr:colOff>
      <xdr:row>30</xdr:row>
      <xdr:rowOff>28380</xdr:rowOff>
    </xdr:from>
    <xdr:to>
      <xdr:col>3</xdr:col>
      <xdr:colOff>971520</xdr:colOff>
      <xdr:row>30</xdr:row>
      <xdr:rowOff>28740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">
          <xdr14:nvContentPartPr>
            <xdr14:cNvPr id="2" name="Entrada de lápiz 1">
              <a:extLs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14:cNvPr>
            <xdr14:cNvContentPartPr/>
          </xdr14:nvContentPartPr>
          <xdr14:nvPr macro=""/>
          <xdr14:xfrm>
            <a:off x="7295760" y="5276655"/>
            <a:ext cx="360" cy="360"/>
          </xdr14:xfrm>
        </xdr:contentPart>
      </mc:Choice>
      <mc:Fallback xmlns="">
        <xdr:pic>
          <xdr:nvPicPr>
            <xdr:cNvPr id="2" name="Entrada de lápiz 1">
              <a:extLst>
                <a:ext uri="{FF2B5EF4-FFF2-40B4-BE49-F238E27FC236}">
                  <a16:creationId xmlns:a16="http://schemas.microsoft.com/office/drawing/2014/main" id="{1ED9023B-9DC4-1434-A6EB-60CD468846FE}"/>
                </a:ext>
              </a:extLst>
            </xdr:cNvPr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289640" y="5270535"/>
              <a:ext cx="12600" cy="12600"/>
            </a:xfrm>
            <a:prstGeom prst="rect">
              <a:avLst/>
            </a:prstGeom>
          </xdr:spPr>
        </xdr:pic>
      </mc:Fallback>
    </mc:AlternateContent>
    <xdr:clientData/>
  </xdr:twoCellAnchor>
  <xdr:oneCellAnchor>
    <xdr:from>
      <xdr:col>5</xdr:col>
      <xdr:colOff>971160</xdr:colOff>
      <xdr:row>30</xdr:row>
      <xdr:rowOff>28380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">
          <xdr14:nvContentPartPr>
            <xdr14:cNvPr id="5" name="Entrada de lápiz 1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14:cNvPr>
            <xdr14:cNvContentPartPr/>
          </xdr14:nvContentPartPr>
          <xdr14:nvPr macro=""/>
          <xdr14:xfrm>
            <a:off x="7295760" y="5276655"/>
            <a:ext cx="360" cy="360"/>
          </xdr14:xfrm>
        </xdr:contentPart>
      </mc:Choice>
      <mc:Fallback xmlns="">
        <xdr:pic>
          <xdr:nvPicPr>
            <xdr:cNvPr id="2" name="Entrada de lápiz 1">
              <a:extLst>
                <a:ext uri="{FF2B5EF4-FFF2-40B4-BE49-F238E27FC236}">
                  <a16:creationId xmlns:a16="http://schemas.microsoft.com/office/drawing/2014/main" id="{1ED9023B-9DC4-1434-A6EB-60CD468846FE}"/>
                </a:ext>
              </a:extLst>
            </xdr:cNvPr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289640" y="5270535"/>
              <a:ext cx="12600" cy="12600"/>
            </a:xfrm>
            <a:prstGeom prst="rect">
              <a:avLst/>
            </a:prstGeom>
          </xdr:spPr>
        </xdr:pic>
      </mc:Fallback>
    </mc:AlternateContent>
    <xdr:clientData/>
  </xdr:oneCellAnchor>
  <xdr:twoCellAnchor editAs="oneCell">
    <xdr:from>
      <xdr:col>2</xdr:col>
      <xdr:colOff>106681</xdr:colOff>
      <xdr:row>1</xdr:row>
      <xdr:rowOff>186690</xdr:rowOff>
    </xdr:from>
    <xdr:to>
      <xdr:col>3</xdr:col>
      <xdr:colOff>273541</xdr:colOff>
      <xdr:row>5</xdr:row>
      <xdr:rowOff>180270</xdr:rowOff>
    </xdr:to>
    <xdr:pic>
      <xdr:nvPicPr>
        <xdr:cNvPr id="8" name="3 Imagen">
          <a:extLst>
            <a:ext uri="{FF2B5EF4-FFF2-40B4-BE49-F238E27FC236}">
              <a16:creationId xmlns:a16="http://schemas.microsoft.com/office/drawing/2014/main" id="{C1851A8A-5928-41FF-965D-1D5F970F2BC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8556" y="377190"/>
          <a:ext cx="1462260" cy="755580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971160</xdr:colOff>
      <xdr:row>30</xdr:row>
      <xdr:rowOff>28380</xdr:rowOff>
    </xdr:from>
    <xdr:to>
      <xdr:col>3</xdr:col>
      <xdr:colOff>971520</xdr:colOff>
      <xdr:row>30</xdr:row>
      <xdr:rowOff>28740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">
          <xdr14:nvContentPartPr>
            <xdr14:cNvPr id="9" name="Entrada de lápiz 8">
              <a:extLst>
                <a:ext uri="{FF2B5EF4-FFF2-40B4-BE49-F238E27FC236}">
                  <a16:creationId xmlns:a16="http://schemas.microsoft.com/office/drawing/2014/main" id="{2D05567F-6107-4EED-B26F-983362DA69F8}"/>
                </a:ext>
              </a:extLst>
            </xdr14:cNvPr>
            <xdr14:cNvContentPartPr/>
          </xdr14:nvContentPartPr>
          <xdr14:nvPr macro=""/>
          <xdr14:xfrm>
            <a:off x="7295760" y="5276655"/>
            <a:ext cx="360" cy="360"/>
          </xdr14:xfrm>
        </xdr:contentPart>
      </mc:Choice>
      <mc:Fallback xmlns="">
        <xdr:pic>
          <xdr:nvPicPr>
            <xdr:cNvPr id="2" name="Entrada de lápiz 1">
              <a:extLst>
                <a:ext uri="{FF2B5EF4-FFF2-40B4-BE49-F238E27FC236}">
                  <a16:creationId xmlns:a16="http://schemas.microsoft.com/office/drawing/2014/main" id="{1ED9023B-9DC4-1434-A6EB-60CD468846FE}"/>
                </a:ext>
              </a:extLst>
            </xdr:cNvPr>
            <xdr:cNvPicPr/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7289640" y="5270535"/>
              <a:ext cx="12600" cy="12600"/>
            </a:xfrm>
            <a:prstGeom prst="rect">
              <a:avLst/>
            </a:prstGeom>
          </xdr:spPr>
        </xdr:pic>
      </mc:Fallback>
    </mc:AlternateContent>
    <xdr:clientData/>
  </xdr:twoCellAnchor>
  <xdr:oneCellAnchor>
    <xdr:from>
      <xdr:col>5</xdr:col>
      <xdr:colOff>971160</xdr:colOff>
      <xdr:row>30</xdr:row>
      <xdr:rowOff>28380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">
          <xdr14:nvContentPartPr>
            <xdr14:cNvPr id="10" name="Entrada de lápiz 1">
              <a:extLst>
                <a:ext uri="{FF2B5EF4-FFF2-40B4-BE49-F238E27FC236}">
                  <a16:creationId xmlns:a16="http://schemas.microsoft.com/office/drawing/2014/main" id="{62A0FE47-C579-4565-A05A-A95E89462A43}"/>
                </a:ext>
              </a:extLst>
            </xdr14:cNvPr>
            <xdr14:cNvContentPartPr/>
          </xdr14:nvContentPartPr>
          <xdr14:nvPr macro=""/>
          <xdr14:xfrm>
            <a:off x="7295760" y="5276655"/>
            <a:ext cx="360" cy="360"/>
          </xdr14:xfrm>
        </xdr:contentPart>
      </mc:Choice>
      <mc:Fallback xmlns="">
        <xdr:pic>
          <xdr:nvPicPr>
            <xdr:cNvPr id="2" name="Entrada de lápiz 1">
              <a:extLst>
                <a:ext uri="{FF2B5EF4-FFF2-40B4-BE49-F238E27FC236}">
                  <a16:creationId xmlns:a16="http://schemas.microsoft.com/office/drawing/2014/main" id="{1ED9023B-9DC4-1434-A6EB-60CD468846FE}"/>
                </a:ext>
              </a:extLst>
            </xdr:cNvPr>
            <xdr:cNvPicPr/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7289640" y="5270535"/>
              <a:ext cx="12600" cy="12600"/>
            </a:xfrm>
            <a:prstGeom prst="rect">
              <a:avLst/>
            </a:prstGeom>
          </xdr:spPr>
        </xdr:pic>
      </mc:Fallback>
    </mc:AlternateContent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96.1.1.12\CompartidoMultiDep\FINANCIERO\09%20Balance%20General%20-%20Septiembre%202025.xlsx" TargetMode="External"/><Relationship Id="rId1" Type="http://schemas.openxmlformats.org/officeDocument/2006/relationships/externalLinkPath" Target="file:///\\196.1.1.12\CompartidoMultiDep\FINANCIERO\09%20Balance%20General%20-%20Septiembre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stado de Situación"/>
      <sheetName val="Anexo 1 Efectivo Caja "/>
      <sheetName val="Anexo 2 EfectivoBanco. "/>
      <sheetName val="anexo 3 Est. de Rendimiento Fin"/>
      <sheetName val="Anexo 3.1 Rendimiento Acumulado"/>
      <sheetName val="Anexo 5 Gasto Pagado x adelant."/>
      <sheetName val="Anexo 6 Relacion de Activos"/>
      <sheetName val="Anexo 6.1"/>
      <sheetName val="Anexo 6.2"/>
      <sheetName val="Anexo 6.3"/>
      <sheetName val="Anexo 8 Retenciones"/>
      <sheetName val="Anexo 6.22"/>
      <sheetName val="Hoja2"/>
    </sheetNames>
    <sheetDataSet>
      <sheetData sheetId="0"/>
      <sheetData sheetId="1">
        <row r="22">
          <cell r="C22">
            <v>700000</v>
          </cell>
        </row>
        <row r="23">
          <cell r="C23">
            <v>340000</v>
          </cell>
        </row>
        <row r="24">
          <cell r="C24">
            <v>30000</v>
          </cell>
        </row>
      </sheetData>
      <sheetData sheetId="2">
        <row r="20">
          <cell r="B20">
            <v>2689450.42</v>
          </cell>
        </row>
        <row r="21">
          <cell r="B21">
            <v>15571634.789999999</v>
          </cell>
        </row>
      </sheetData>
      <sheetData sheetId="3">
        <row r="38">
          <cell r="D38">
            <v>2280393848.0200005</v>
          </cell>
        </row>
      </sheetData>
      <sheetData sheetId="4"/>
      <sheetData sheetId="5">
        <row r="62">
          <cell r="D62">
            <v>17764450.888805557</v>
          </cell>
        </row>
      </sheetData>
      <sheetData sheetId="6"/>
      <sheetData sheetId="7">
        <row r="41">
          <cell r="C41">
            <v>31923793.75</v>
          </cell>
        </row>
      </sheetData>
      <sheetData sheetId="8">
        <row r="26">
          <cell r="C26">
            <v>139904966.77000001</v>
          </cell>
        </row>
      </sheetData>
      <sheetData sheetId="9">
        <row r="25">
          <cell r="C25">
            <v>197655.95000000019</v>
          </cell>
        </row>
      </sheetData>
      <sheetData sheetId="10">
        <row r="28">
          <cell r="E28">
            <v>135348.98000000001</v>
          </cell>
        </row>
      </sheetData>
      <sheetData sheetId="11"/>
      <sheetData sheetId="12"/>
    </sheetDataSet>
  </externalBook>
</externalLink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6-05T16:10:18.760"/>
    </inkml:context>
    <inkml:brush xml:id="br0">
      <inkml:brushProperty name="width" value="0.035" units="cm"/>
      <inkml:brushProperty name="height" value="0.035" units="cm"/>
    </inkml:brush>
  </inkml:definitions>
  <inkml:trace contextRef="#ctx0" brushRef="#br0">1 0 24575,'0'0'-8191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7-11T15:33:53.772"/>
    </inkml:context>
    <inkml:brush xml:id="br0">
      <inkml:brushProperty name="width" value="0.035" units="cm"/>
      <inkml:brushProperty name="height" value="0.035" units="cm"/>
    </inkml:brush>
  </inkml:definitions>
  <inkml:trace contextRef="#ctx0" brushRef="#br0">1 0 24575,'0'0'-8191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10-15T18:31:42.744"/>
    </inkml:context>
    <inkml:brush xml:id="br0">
      <inkml:brushProperty name="width" value="0.035" units="cm"/>
      <inkml:brushProperty name="height" value="0.035" units="cm"/>
    </inkml:brush>
  </inkml:definitions>
  <inkml:trace contextRef="#ctx0" brushRef="#br0">1 0 24575,'0'0'-8191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10-15T18:31:42.745"/>
    </inkml:context>
    <inkml:brush xml:id="br0">
      <inkml:brushProperty name="width" value="0.035" units="cm"/>
      <inkml:brushProperty name="height" value="0.035" units="cm"/>
    </inkml:brush>
  </inkml:definitions>
  <inkml:trace contextRef="#ctx0" brushRef="#br0">1 0 24575,'0'0'-8191</inkml:trace>
</inkml: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2">
    <tabColor theme="9" tint="-0.249977111117893"/>
  </sheetPr>
  <dimension ref="A2:F66"/>
  <sheetViews>
    <sheetView tabSelected="1" workbookViewId="0">
      <selection activeCell="B18" sqref="B18"/>
    </sheetView>
  </sheetViews>
  <sheetFormatPr baseColWidth="10" defaultColWidth="11.42578125" defaultRowHeight="15" x14ac:dyDescent="0.25"/>
  <cols>
    <col min="1" max="1" width="24.85546875" style="2" customWidth="1"/>
    <col min="2" max="2" width="28.7109375" style="2" customWidth="1"/>
    <col min="3" max="6" width="19.42578125" style="2" bestFit="1" customWidth="1"/>
    <col min="7" max="16384" width="11.42578125" style="2"/>
  </cols>
  <sheetData>
    <row r="2" spans="1:6" ht="15" customHeight="1" x14ac:dyDescent="0.25"/>
    <row r="3" spans="1:6" ht="15" customHeight="1" x14ac:dyDescent="0.25"/>
    <row r="4" spans="1:6" x14ac:dyDescent="0.25">
      <c r="A4" s="41"/>
      <c r="B4" s="41"/>
      <c r="C4" s="1"/>
    </row>
    <row r="5" spans="1:6" x14ac:dyDescent="0.25">
      <c r="A5" s="41"/>
      <c r="B5" s="41"/>
      <c r="C5" s="1"/>
    </row>
    <row r="6" spans="1:6" x14ac:dyDescent="0.25">
      <c r="A6" s="38"/>
      <c r="B6" s="38"/>
      <c r="C6" s="38"/>
      <c r="D6" s="38"/>
      <c r="E6" s="38"/>
      <c r="F6" s="38"/>
    </row>
    <row r="7" spans="1:6" x14ac:dyDescent="0.25">
      <c r="A7" s="45" t="s">
        <v>4</v>
      </c>
      <c r="B7" s="45"/>
      <c r="C7" s="45"/>
      <c r="D7" s="45"/>
      <c r="E7" s="45"/>
      <c r="F7" s="45"/>
    </row>
    <row r="8" spans="1:6" x14ac:dyDescent="0.25">
      <c r="A8" s="3"/>
      <c r="B8" s="3"/>
      <c r="C8" s="3"/>
      <c r="D8" s="3"/>
    </row>
    <row r="9" spans="1:6" ht="15.75" x14ac:dyDescent="0.25">
      <c r="A9" s="46" t="s">
        <v>23</v>
      </c>
      <c r="B9" s="46"/>
      <c r="C9" s="46"/>
      <c r="D9" s="46"/>
      <c r="E9" s="46"/>
      <c r="F9" s="46"/>
    </row>
    <row r="10" spans="1:6" ht="15.75" x14ac:dyDescent="0.25">
      <c r="A10" s="46" t="s">
        <v>1</v>
      </c>
      <c r="B10" s="46"/>
      <c r="C10" s="46"/>
      <c r="D10" s="46"/>
      <c r="E10" s="46"/>
      <c r="F10" s="46"/>
    </row>
    <row r="11" spans="1:6" ht="15.75" x14ac:dyDescent="0.25">
      <c r="A11" s="46" t="s">
        <v>42</v>
      </c>
      <c r="B11" s="46"/>
      <c r="C11" s="46"/>
      <c r="D11" s="46"/>
      <c r="E11" s="46"/>
      <c r="F11" s="46"/>
    </row>
    <row r="12" spans="1:6" ht="15" customHeight="1" x14ac:dyDescent="0.25">
      <c r="A12" s="46" t="s">
        <v>2</v>
      </c>
      <c r="B12" s="46"/>
      <c r="C12" s="46"/>
      <c r="D12" s="46"/>
      <c r="E12" s="46"/>
      <c r="F12" s="46"/>
    </row>
    <row r="13" spans="1:6" ht="15" customHeight="1" x14ac:dyDescent="0.25">
      <c r="A13" s="4"/>
      <c r="B13" s="4"/>
      <c r="C13" s="4"/>
      <c r="D13" s="4"/>
      <c r="E13" s="4"/>
      <c r="F13" s="7"/>
    </row>
    <row r="14" spans="1:6" ht="15.75" customHeight="1" x14ac:dyDescent="0.25">
      <c r="A14" s="12" t="s">
        <v>34</v>
      </c>
      <c r="B14" s="12"/>
      <c r="C14" s="47" t="s">
        <v>43</v>
      </c>
      <c r="D14" s="47"/>
      <c r="E14" s="47" t="s">
        <v>44</v>
      </c>
      <c r="F14" s="47"/>
    </row>
    <row r="15" spans="1:6" ht="15.75" x14ac:dyDescent="0.25">
      <c r="A15" s="19" t="s">
        <v>9</v>
      </c>
      <c r="B15" s="13"/>
      <c r="C15" s="5"/>
      <c r="D15" s="8"/>
      <c r="E15" s="5"/>
      <c r="F15" s="8"/>
    </row>
    <row r="16" spans="1:6" ht="13.9" customHeight="1" x14ac:dyDescent="0.25">
      <c r="A16" s="44" t="s">
        <v>35</v>
      </c>
      <c r="B16" s="44"/>
      <c r="C16" s="23"/>
      <c r="D16" s="22">
        <f>SUM(C17:C22)</f>
        <v>1100000</v>
      </c>
      <c r="E16" s="23"/>
      <c r="F16" s="22">
        <f>SUM(E17:E22)</f>
        <v>1465000</v>
      </c>
    </row>
    <row r="17" spans="1:6" ht="13.9" customHeight="1" x14ac:dyDescent="0.25">
      <c r="A17" s="11" t="s">
        <v>10</v>
      </c>
      <c r="B17" s="11"/>
      <c r="C17" s="24">
        <f>'[1]Anexo 1 Efectivo Caja '!C23</f>
        <v>340000</v>
      </c>
      <c r="D17" s="25"/>
      <c r="E17" s="24">
        <v>500000</v>
      </c>
      <c r="F17" s="25"/>
    </row>
    <row r="18" spans="1:6" ht="15.75" x14ac:dyDescent="0.25">
      <c r="A18" s="11" t="s">
        <v>37</v>
      </c>
      <c r="B18" s="11"/>
      <c r="C18" s="24">
        <f>'[1]Anexo 1 Efectivo Caja '!C22</f>
        <v>700000</v>
      </c>
      <c r="D18" s="25"/>
      <c r="E18" s="24">
        <v>700000</v>
      </c>
      <c r="F18" s="25"/>
    </row>
    <row r="19" spans="1:6" ht="13.9" customHeight="1" x14ac:dyDescent="0.25">
      <c r="A19" s="11" t="s">
        <v>26</v>
      </c>
      <c r="B19" s="11"/>
      <c r="C19" s="24">
        <f>'[1]Anexo 1 Efectivo Caja '!C24</f>
        <v>30000</v>
      </c>
      <c r="D19" s="25"/>
      <c r="E19" s="24">
        <v>30000</v>
      </c>
      <c r="F19" s="25"/>
    </row>
    <row r="20" spans="1:6" ht="13.9" customHeight="1" x14ac:dyDescent="0.25">
      <c r="A20" s="37" t="s">
        <v>21</v>
      </c>
      <c r="B20" s="11"/>
      <c r="C20" s="24">
        <v>10000</v>
      </c>
      <c r="D20" s="25"/>
      <c r="E20" s="24">
        <v>10000</v>
      </c>
      <c r="F20" s="25"/>
    </row>
    <row r="21" spans="1:6" ht="15.6" customHeight="1" x14ac:dyDescent="0.25">
      <c r="A21" s="20" t="s">
        <v>22</v>
      </c>
      <c r="B21" s="11"/>
      <c r="C21" s="24">
        <v>20000</v>
      </c>
      <c r="D21" s="25"/>
      <c r="E21" s="24">
        <v>20000</v>
      </c>
      <c r="F21" s="25"/>
    </row>
    <row r="22" spans="1:6" ht="15.6" customHeight="1" x14ac:dyDescent="0.25">
      <c r="A22" s="11" t="s">
        <v>32</v>
      </c>
      <c r="B22" s="11"/>
      <c r="C22" s="24">
        <v>0</v>
      </c>
      <c r="D22" s="25"/>
      <c r="E22" s="24">
        <v>205000</v>
      </c>
      <c r="F22" s="25"/>
    </row>
    <row r="23" spans="1:6" ht="13.9" customHeight="1" x14ac:dyDescent="0.25">
      <c r="A23" s="11"/>
      <c r="B23" s="11"/>
      <c r="C23" s="24"/>
      <c r="D23" s="25"/>
      <c r="E23" s="24"/>
      <c r="F23" s="25"/>
    </row>
    <row r="24" spans="1:6" ht="13.9" customHeight="1" x14ac:dyDescent="0.25">
      <c r="A24" s="43" t="s">
        <v>16</v>
      </c>
      <c r="B24" s="43"/>
      <c r="C24" s="23"/>
      <c r="D24" s="22">
        <f>SUM(C25:C26)</f>
        <v>18261085.210000001</v>
      </c>
      <c r="E24" s="23"/>
      <c r="F24" s="22">
        <f>SUM(E25:E26)</f>
        <v>29749254.640000001</v>
      </c>
    </row>
    <row r="25" spans="1:6" ht="13.9" customHeight="1" x14ac:dyDescent="0.25">
      <c r="A25" s="48" t="s">
        <v>7</v>
      </c>
      <c r="B25" s="48"/>
      <c r="C25" s="24">
        <f>+'[1]Anexo 2 EfectivoBanco. '!B20</f>
        <v>2689450.42</v>
      </c>
      <c r="D25" s="25"/>
      <c r="E25" s="24">
        <v>2691550.42</v>
      </c>
      <c r="F25" s="25"/>
    </row>
    <row r="26" spans="1:6" ht="15.75" x14ac:dyDescent="0.25">
      <c r="A26" s="48" t="s">
        <v>8</v>
      </c>
      <c r="B26" s="48"/>
      <c r="C26" s="24">
        <f>+'[1]Anexo 2 EfectivoBanco. '!B21</f>
        <v>15571634.789999999</v>
      </c>
      <c r="D26" s="25"/>
      <c r="E26" s="24">
        <v>27057704.219999999</v>
      </c>
      <c r="F26" s="25"/>
    </row>
    <row r="27" spans="1:6" ht="15.75" x14ac:dyDescent="0.25">
      <c r="A27" s="11"/>
      <c r="B27" s="11"/>
      <c r="C27" s="24"/>
      <c r="D27" s="25"/>
      <c r="E27" s="24"/>
      <c r="F27" s="25"/>
    </row>
    <row r="28" spans="1:6" ht="13.9" customHeight="1" x14ac:dyDescent="0.25">
      <c r="A28" s="10" t="s">
        <v>38</v>
      </c>
      <c r="B28" s="10"/>
      <c r="C28" s="23"/>
      <c r="D28" s="22">
        <f>SUM(C29:C31)</f>
        <v>2299717331.4488058</v>
      </c>
      <c r="E28" s="23"/>
      <c r="F28" s="22">
        <f>SUM(E29:E31)</f>
        <v>2719920222.9999995</v>
      </c>
    </row>
    <row r="29" spans="1:6" ht="13.9" customHeight="1" x14ac:dyDescent="0.25">
      <c r="A29" s="43" t="s">
        <v>36</v>
      </c>
      <c r="B29" s="43"/>
      <c r="C29" s="24">
        <f>SUM('[1]anexo 3 Est. de Rendimiento Fin'!D38)</f>
        <v>2280393848.0200005</v>
      </c>
      <c r="D29" s="25"/>
      <c r="E29" s="24">
        <v>2713775949.7199998</v>
      </c>
      <c r="F29" s="25"/>
    </row>
    <row r="30" spans="1:6" ht="13.9" customHeight="1" x14ac:dyDescent="0.25">
      <c r="A30" s="43" t="s">
        <v>27</v>
      </c>
      <c r="B30" s="43"/>
      <c r="C30" s="24">
        <v>1559032.54</v>
      </c>
      <c r="D30" s="25"/>
      <c r="E30" s="24">
        <v>4193715.2</v>
      </c>
      <c r="F30" s="25"/>
    </row>
    <row r="31" spans="1:6" ht="15.75" customHeight="1" x14ac:dyDescent="0.25">
      <c r="A31" s="43" t="s">
        <v>25</v>
      </c>
      <c r="B31" s="43"/>
      <c r="C31" s="24">
        <f>SUM('[1]Anexo 5 Gasto Pagado x adelant.'!D62)</f>
        <v>17764450.888805557</v>
      </c>
      <c r="D31" s="25"/>
      <c r="E31" s="24">
        <v>1950558.08</v>
      </c>
      <c r="F31" s="25"/>
    </row>
    <row r="32" spans="1:6" ht="14.45" customHeight="1" x14ac:dyDescent="0.25">
      <c r="A32" s="10"/>
      <c r="B32" s="10"/>
      <c r="C32" s="24"/>
      <c r="D32" s="25"/>
      <c r="E32" s="24"/>
      <c r="F32" s="25"/>
    </row>
    <row r="33" spans="1:6" ht="16.5" customHeight="1" thickBot="1" x14ac:dyDescent="0.3">
      <c r="A33" s="43" t="s">
        <v>24</v>
      </c>
      <c r="B33" s="43"/>
      <c r="C33" s="26"/>
      <c r="D33" s="27">
        <f>SUM(D28+D24+D16)</f>
        <v>2319078416.6588058</v>
      </c>
      <c r="E33" s="26"/>
      <c r="F33" s="27">
        <f>SUM(F28+F24+F16)</f>
        <v>2751134477.6399994</v>
      </c>
    </row>
    <row r="34" spans="1:6" ht="14.45" customHeight="1" thickTop="1" x14ac:dyDescent="0.25">
      <c r="A34" s="13"/>
      <c r="B34" s="13"/>
      <c r="C34" s="26"/>
      <c r="D34" s="28"/>
      <c r="E34" s="26"/>
      <c r="F34" s="28"/>
    </row>
    <row r="35" spans="1:6" ht="15.75" x14ac:dyDescent="0.25">
      <c r="A35" s="43" t="s">
        <v>11</v>
      </c>
      <c r="B35" s="43"/>
      <c r="C35" s="26"/>
      <c r="D35" s="28"/>
      <c r="E35" s="26"/>
      <c r="F35" s="28"/>
    </row>
    <row r="36" spans="1:6" ht="13.9" customHeight="1" x14ac:dyDescent="0.25">
      <c r="A36" s="43" t="s">
        <v>28</v>
      </c>
      <c r="B36" s="43"/>
      <c r="C36" s="26"/>
      <c r="D36" s="22">
        <f>SUM(C37:C39)</f>
        <v>172026416.47</v>
      </c>
      <c r="E36" s="26"/>
      <c r="F36" s="22">
        <f>SUM(E37:E39)</f>
        <v>339799668.48000002</v>
      </c>
    </row>
    <row r="37" spans="1:6" ht="13.9" customHeight="1" x14ac:dyDescent="0.25">
      <c r="A37" s="42" t="s">
        <v>33</v>
      </c>
      <c r="B37" s="42"/>
      <c r="C37" s="24">
        <f>+'[1]Anexo 6.1'!C41</f>
        <v>31923793.75</v>
      </c>
      <c r="D37" s="25"/>
      <c r="E37" s="24">
        <v>195577986.5</v>
      </c>
      <c r="F37" s="25"/>
    </row>
    <row r="38" spans="1:6" ht="13.9" customHeight="1" x14ac:dyDescent="0.25">
      <c r="A38" s="43" t="s">
        <v>6</v>
      </c>
      <c r="B38" s="43"/>
      <c r="C38" s="24">
        <f>+'[1]Anexo 6.2'!C26</f>
        <v>139904966.77000001</v>
      </c>
      <c r="D38" s="25"/>
      <c r="E38" s="24">
        <v>143233427.22999999</v>
      </c>
      <c r="F38" s="25"/>
    </row>
    <row r="39" spans="1:6" ht="14.45" customHeight="1" x14ac:dyDescent="0.25">
      <c r="A39" s="49" t="s">
        <v>19</v>
      </c>
      <c r="B39" s="49"/>
      <c r="C39" s="24">
        <f>+'[1]Anexo 6.3'!C25</f>
        <v>197655.95000000019</v>
      </c>
      <c r="D39" s="25"/>
      <c r="E39" s="24">
        <v>988254.75</v>
      </c>
      <c r="F39" s="25"/>
    </row>
    <row r="40" spans="1:6" ht="14.45" customHeight="1" x14ac:dyDescent="0.25">
      <c r="A40" s="13"/>
      <c r="B40" s="13"/>
      <c r="C40" s="24"/>
      <c r="D40" s="25"/>
      <c r="E40" s="24"/>
      <c r="F40" s="25"/>
    </row>
    <row r="41" spans="1:6" ht="14.45" customHeight="1" thickBot="1" x14ac:dyDescent="0.3">
      <c r="A41" s="21" t="s">
        <v>29</v>
      </c>
      <c r="B41" s="13"/>
      <c r="C41" s="24"/>
      <c r="D41" s="40">
        <f>D36</f>
        <v>172026416.47</v>
      </c>
      <c r="E41" s="24"/>
      <c r="F41" s="40">
        <f>F36</f>
        <v>339799668.48000002</v>
      </c>
    </row>
    <row r="42" spans="1:6" ht="16.5" thickTop="1" x14ac:dyDescent="0.25">
      <c r="A42" s="13"/>
      <c r="B42" s="13"/>
      <c r="C42" s="26"/>
      <c r="D42" s="30"/>
      <c r="E42" s="26"/>
      <c r="F42" s="30"/>
    </row>
    <row r="43" spans="1:6" ht="16.5" thickBot="1" x14ac:dyDescent="0.3">
      <c r="A43" s="13" t="s">
        <v>12</v>
      </c>
      <c r="B43" s="13"/>
      <c r="C43" s="26"/>
      <c r="D43" s="39">
        <f>+D33+D36</f>
        <v>2491104833.1288056</v>
      </c>
      <c r="E43" s="26"/>
      <c r="F43" s="39">
        <f>+F33+F36</f>
        <v>3090934146.1199994</v>
      </c>
    </row>
    <row r="44" spans="1:6" ht="16.5" thickTop="1" x14ac:dyDescent="0.25">
      <c r="A44" s="13"/>
      <c r="B44" s="13"/>
      <c r="C44" s="26"/>
      <c r="D44" s="31"/>
      <c r="E44" s="26"/>
      <c r="F44" s="31"/>
    </row>
    <row r="45" spans="1:6" ht="14.45" customHeight="1" x14ac:dyDescent="0.25">
      <c r="A45" s="13" t="s">
        <v>39</v>
      </c>
      <c r="B45" s="13"/>
      <c r="C45" s="26"/>
      <c r="D45" s="31"/>
      <c r="E45" s="26"/>
      <c r="F45" s="31"/>
    </row>
    <row r="46" spans="1:6" ht="15.75" x14ac:dyDescent="0.25">
      <c r="A46" s="43" t="s">
        <v>30</v>
      </c>
      <c r="B46" s="43"/>
      <c r="C46" s="26"/>
      <c r="D46" s="22">
        <f>SUM(C47+C48)</f>
        <v>135379062.69999999</v>
      </c>
      <c r="E46" s="26"/>
      <c r="F46" s="22">
        <v>135193.59</v>
      </c>
    </row>
    <row r="47" spans="1:6" ht="13.9" customHeight="1" x14ac:dyDescent="0.25">
      <c r="A47" s="43" t="s">
        <v>20</v>
      </c>
      <c r="B47" s="43"/>
      <c r="C47" s="33">
        <v>135243713.72</v>
      </c>
      <c r="D47" s="25"/>
      <c r="E47" s="33">
        <v>0</v>
      </c>
      <c r="F47" s="25"/>
    </row>
    <row r="48" spans="1:6" ht="15" customHeight="1" x14ac:dyDescent="0.25">
      <c r="A48" s="43" t="s">
        <v>31</v>
      </c>
      <c r="B48" s="43"/>
      <c r="C48" s="33">
        <f>SUM('[1]Anexo 8 Retenciones'!E28)</f>
        <v>135348.98000000001</v>
      </c>
      <c r="D48" s="31"/>
      <c r="E48" s="33">
        <v>143456.07999999999</v>
      </c>
      <c r="F48" s="31"/>
    </row>
    <row r="49" spans="1:6" ht="13.9" customHeight="1" x14ac:dyDescent="0.25">
      <c r="A49" s="13"/>
      <c r="B49" s="13"/>
      <c r="C49" s="26"/>
      <c r="D49" s="34"/>
      <c r="E49" s="26"/>
      <c r="F49" s="34"/>
    </row>
    <row r="50" spans="1:6" ht="13.9" hidden="1" customHeight="1" x14ac:dyDescent="0.25">
      <c r="A50" s="43" t="s">
        <v>13</v>
      </c>
      <c r="B50" s="43"/>
      <c r="C50" s="24">
        <v>1E-3</v>
      </c>
      <c r="D50" s="32"/>
      <c r="E50" s="24">
        <v>1E-3</v>
      </c>
      <c r="F50" s="32"/>
    </row>
    <row r="51" spans="1:6" ht="13.9" hidden="1" customHeight="1" x14ac:dyDescent="0.25">
      <c r="A51" s="43" t="s">
        <v>14</v>
      </c>
      <c r="B51" s="43"/>
      <c r="C51" s="24"/>
      <c r="D51" s="35">
        <f>+C50</f>
        <v>1E-3</v>
      </c>
      <c r="E51" s="24"/>
      <c r="F51" s="35">
        <f>+E50</f>
        <v>1E-3</v>
      </c>
    </row>
    <row r="52" spans="1:6" ht="16.5" thickBot="1" x14ac:dyDescent="0.3">
      <c r="A52" s="13" t="s">
        <v>15</v>
      </c>
      <c r="B52" s="13"/>
      <c r="C52" s="26"/>
      <c r="D52" s="29">
        <f>+D46+D51</f>
        <v>135379062.70099998</v>
      </c>
      <c r="E52" s="26"/>
      <c r="F52" s="29">
        <f>+F46+F51</f>
        <v>135193.59099999999</v>
      </c>
    </row>
    <row r="53" spans="1:6" ht="14.45" customHeight="1" thickTop="1" x14ac:dyDescent="0.25">
      <c r="A53" s="9"/>
      <c r="B53" s="9"/>
      <c r="C53" s="26"/>
      <c r="D53" s="31"/>
      <c r="E53" s="26"/>
      <c r="F53" s="31"/>
    </row>
    <row r="54" spans="1:6" ht="15.75" x14ac:dyDescent="0.25">
      <c r="A54" s="9"/>
      <c r="B54" s="9"/>
      <c r="C54" s="26"/>
      <c r="D54" s="28"/>
      <c r="E54" s="26"/>
      <c r="F54" s="28"/>
    </row>
    <row r="55" spans="1:6" ht="15.75" customHeight="1" x14ac:dyDescent="0.25">
      <c r="A55" s="50" t="s">
        <v>40</v>
      </c>
      <c r="B55" s="50"/>
      <c r="C55" s="26"/>
      <c r="D55" s="32"/>
      <c r="E55" s="26"/>
      <c r="F55" s="32"/>
    </row>
    <row r="56" spans="1:6" ht="14.45" customHeight="1" thickBot="1" x14ac:dyDescent="0.3">
      <c r="A56" s="50" t="s">
        <v>0</v>
      </c>
      <c r="B56" s="50"/>
      <c r="C56" s="26"/>
      <c r="D56" s="29">
        <f>SUM(D43-D52)</f>
        <v>2355725770.4278059</v>
      </c>
      <c r="E56" s="26"/>
      <c r="F56" s="29">
        <f>SUM(F43-F52)</f>
        <v>3090798952.5289993</v>
      </c>
    </row>
    <row r="57" spans="1:6" ht="16.5" thickTop="1" x14ac:dyDescent="0.25">
      <c r="A57" s="14"/>
      <c r="B57" s="14"/>
      <c r="C57" s="26"/>
      <c r="D57" s="31"/>
      <c r="E57" s="26"/>
      <c r="F57" s="31"/>
    </row>
    <row r="58" spans="1:6" ht="16.5" customHeight="1" thickBot="1" x14ac:dyDescent="0.3">
      <c r="A58" s="50" t="s">
        <v>41</v>
      </c>
      <c r="B58" s="50"/>
      <c r="C58" s="26"/>
      <c r="D58" s="39">
        <f>SUM(D56+D52)</f>
        <v>2491104833.1288061</v>
      </c>
      <c r="E58" s="26"/>
      <c r="F58" s="39">
        <f>SUM(F56+F52)</f>
        <v>3090934146.1199994</v>
      </c>
    </row>
    <row r="59" spans="1:6" ht="16.5" thickTop="1" x14ac:dyDescent="0.25">
      <c r="A59" s="4"/>
      <c r="B59" s="4"/>
      <c r="C59" s="25"/>
      <c r="D59" s="25"/>
      <c r="E59" s="36"/>
      <c r="F59" s="36"/>
    </row>
    <row r="60" spans="1:6" ht="15.75" x14ac:dyDescent="0.25">
      <c r="A60" s="4"/>
      <c r="B60" s="4"/>
      <c r="C60" s="25"/>
      <c r="D60" s="25"/>
      <c r="E60" s="36"/>
      <c r="F60" s="36"/>
    </row>
    <row r="61" spans="1:6" ht="15.75" x14ac:dyDescent="0.25">
      <c r="A61" s="4"/>
      <c r="B61" s="4"/>
      <c r="C61" s="25"/>
      <c r="D61" s="25"/>
      <c r="E61" s="36"/>
      <c r="F61" s="36"/>
    </row>
    <row r="62" spans="1:6" ht="15.75" x14ac:dyDescent="0.25">
      <c r="A62" s="4"/>
      <c r="B62" s="4"/>
      <c r="C62" s="4"/>
      <c r="D62" s="4"/>
      <c r="E62" s="7"/>
      <c r="F62" s="4"/>
    </row>
    <row r="63" spans="1:6" ht="16.5" thickBot="1" x14ac:dyDescent="0.3">
      <c r="A63" s="4"/>
      <c r="B63" s="15"/>
      <c r="C63" s="4"/>
      <c r="D63" s="4"/>
      <c r="E63" s="15"/>
      <c r="F63" s="4"/>
    </row>
    <row r="64" spans="1:6" ht="16.5" thickTop="1" x14ac:dyDescent="0.25">
      <c r="A64" s="4"/>
      <c r="B64" s="6" t="s">
        <v>45</v>
      </c>
      <c r="C64" s="4"/>
      <c r="D64" s="4"/>
      <c r="E64" s="6" t="s">
        <v>17</v>
      </c>
      <c r="F64" s="4"/>
    </row>
    <row r="65" spans="1:6" ht="15.75" x14ac:dyDescent="0.25">
      <c r="A65" s="4"/>
      <c r="B65" s="6" t="s">
        <v>46</v>
      </c>
      <c r="C65" s="4"/>
      <c r="D65" s="4"/>
      <c r="E65" s="6" t="s">
        <v>18</v>
      </c>
      <c r="F65" s="4"/>
    </row>
    <row r="66" spans="1:6" ht="15.75" x14ac:dyDescent="0.25">
      <c r="A66" s="16"/>
      <c r="B66" s="17" t="s">
        <v>5</v>
      </c>
      <c r="C66" s="16"/>
      <c r="D66" s="16"/>
      <c r="E66" s="18" t="s">
        <v>3</v>
      </c>
      <c r="F66" s="16"/>
    </row>
  </sheetData>
  <mergeCells count="30">
    <mergeCell ref="A26:B26"/>
    <mergeCell ref="A33:B33"/>
    <mergeCell ref="A36:B36"/>
    <mergeCell ref="A38:B38"/>
    <mergeCell ref="A46:B46"/>
    <mergeCell ref="A47:B47"/>
    <mergeCell ref="A39:B39"/>
    <mergeCell ref="A31:B31"/>
    <mergeCell ref="A58:B58"/>
    <mergeCell ref="A51:B51"/>
    <mergeCell ref="A50:B50"/>
    <mergeCell ref="A48:B48"/>
    <mergeCell ref="A55:B55"/>
    <mergeCell ref="A56:B56"/>
    <mergeCell ref="A4:B4"/>
    <mergeCell ref="A37:B37"/>
    <mergeCell ref="A5:B5"/>
    <mergeCell ref="A24:B24"/>
    <mergeCell ref="A29:B29"/>
    <mergeCell ref="A30:B30"/>
    <mergeCell ref="A35:B35"/>
    <mergeCell ref="A16:B16"/>
    <mergeCell ref="A7:F7"/>
    <mergeCell ref="A11:F11"/>
    <mergeCell ref="A12:F12"/>
    <mergeCell ref="A9:F9"/>
    <mergeCell ref="A10:F10"/>
    <mergeCell ref="C14:D14"/>
    <mergeCell ref="E14:F14"/>
    <mergeCell ref="A25:B25"/>
  </mergeCells>
  <printOptions horizontalCentered="1"/>
  <pageMargins left="0" right="0" top="0.54" bottom="0" header="0" footer="0"/>
  <pageSetup paperSize="9" scale="7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Estado de Situación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Soto</dc:creator>
  <cp:lastModifiedBy>Nairobys Rodriguez</cp:lastModifiedBy>
  <cp:lastPrinted>2025-09-15T15:31:02Z</cp:lastPrinted>
  <dcterms:created xsi:type="dcterms:W3CDTF">2018-07-13T15:52:30Z</dcterms:created>
  <dcterms:modified xsi:type="dcterms:W3CDTF">2025-11-14T12:46:51Z</dcterms:modified>
</cp:coreProperties>
</file>